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10\mape\Djurdjica\3. sjednica Općinskog vijeća MATERIJALI 23.10.2025\"/>
    </mc:Choice>
  </mc:AlternateContent>
  <bookViews>
    <workbookView xWindow="0" yWindow="0" windowWidth="28800" windowHeight="1243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List1!$A$1:$F$195</definedName>
  </definedNames>
  <calcPr calcId="152511"/>
</workbook>
</file>

<file path=xl/calcChain.xml><?xml version="1.0" encoding="utf-8"?>
<calcChain xmlns="http://schemas.openxmlformats.org/spreadsheetml/2006/main">
  <c r="D23" i="1" l="1"/>
  <c r="D30" i="1" l="1"/>
  <c r="D28" i="1"/>
  <c r="D56" i="1"/>
  <c r="D29" i="1"/>
  <c r="D42" i="1"/>
  <c r="D52" i="1"/>
  <c r="D158" i="1" l="1"/>
  <c r="D25" i="1" l="1"/>
  <c r="D50" i="1"/>
  <c r="D124" i="1"/>
  <c r="D125" i="1"/>
  <c r="D128" i="1" s="1"/>
  <c r="D136" i="1"/>
  <c r="D78" i="1"/>
  <c r="D79" i="1"/>
  <c r="D77" i="1"/>
  <c r="D76" i="1"/>
  <c r="D115" i="1" l="1"/>
  <c r="D181" i="1"/>
  <c r="D146" i="1"/>
  <c r="D170" i="1"/>
  <c r="D26" i="1" l="1"/>
  <c r="D24" i="1"/>
  <c r="D95" i="1"/>
  <c r="F109" i="1" l="1"/>
  <c r="D71" i="1"/>
  <c r="D27" i="1" l="1"/>
  <c r="D46" i="1"/>
  <c r="D63" i="1"/>
  <c r="D62" i="1"/>
  <c r="D61" i="1"/>
  <c r="D75" i="1"/>
  <c r="D138" i="1"/>
  <c r="D148" i="1"/>
  <c r="C97" i="1" l="1"/>
  <c r="D135" i="1"/>
  <c r="D137" i="1"/>
  <c r="D140" i="1" l="1"/>
  <c r="D108" i="1"/>
  <c r="D184" i="1" l="1"/>
  <c r="D74" i="1"/>
  <c r="C80" i="1" s="1"/>
  <c r="F88" i="1" l="1"/>
  <c r="D54" i="1"/>
  <c r="D51" i="1" s="1"/>
  <c r="D105" i="1"/>
  <c r="C116" i="1" s="1"/>
  <c r="D31" i="1" l="1"/>
  <c r="D60" i="1"/>
  <c r="D64" i="1" s="1"/>
  <c r="D186" i="1" l="1"/>
  <c r="D173" i="1"/>
  <c r="D162" i="1"/>
  <c r="D150" i="1"/>
</calcChain>
</file>

<file path=xl/sharedStrings.xml><?xml version="1.0" encoding="utf-8"?>
<sst xmlns="http://schemas.openxmlformats.org/spreadsheetml/2006/main" count="285" uniqueCount="136">
  <si>
    <t>REPUBLIKA HRVATSKA</t>
  </si>
  <si>
    <t>ZAGREBAČKA ŽUPANIJA</t>
  </si>
  <si>
    <t xml:space="preserve">     OPĆINA BISTRA</t>
  </si>
  <si>
    <t xml:space="preserve">    Općinsko vijeće</t>
  </si>
  <si>
    <t>Članak 1.</t>
  </si>
  <si>
    <t>IZVORI  SREDSTAVA</t>
  </si>
  <si>
    <t>1.</t>
  </si>
  <si>
    <t>2.</t>
  </si>
  <si>
    <t>OPĆI PRIHODI I PRIMICI</t>
  </si>
  <si>
    <t>3.</t>
  </si>
  <si>
    <t>4.</t>
  </si>
  <si>
    <t>UKUPNI PRIHODI</t>
  </si>
  <si>
    <t>Članak 3.</t>
  </si>
  <si>
    <t>Red. br.</t>
  </si>
  <si>
    <t>Planirana sredstva za financiranje Programa iz članka 2. rasporediti će se po djelatnostima:</t>
  </si>
  <si>
    <t>PROGRAM</t>
  </si>
  <si>
    <t>IZNOS</t>
  </si>
  <si>
    <t>IZVOR FINANCIRANJA</t>
  </si>
  <si>
    <t>NAZIV</t>
  </si>
  <si>
    <t>PRIHOD OD KOMUNALNE NAKNADE</t>
  </si>
  <si>
    <t>Članak 4.</t>
  </si>
  <si>
    <t>KAPITALNE POMOĆI - ZAGREBAČKA ŽUPANIJA</t>
  </si>
  <si>
    <t>5.</t>
  </si>
  <si>
    <t>6.</t>
  </si>
  <si>
    <t>Uređenje javnog bunara u Podgorskoj ulici</t>
  </si>
  <si>
    <t>Stručni i investicijski nadzor nad održavanjem nerazvrstanih cesta, javnih i zelenih površina</t>
  </si>
  <si>
    <t>PRIHOD OD KONCESIJA</t>
  </si>
  <si>
    <t>PRIHOD OD ŠUMSKOG DOPRINOSA</t>
  </si>
  <si>
    <t>PRIHOD - HRV. ŠUME, GRAD ZAGREB, ZAGREB. ŽUPANIJA</t>
  </si>
  <si>
    <t>Uređenje javnog bunara u ulici Franje Gulića</t>
  </si>
  <si>
    <t>7.</t>
  </si>
  <si>
    <t>8.</t>
  </si>
  <si>
    <t>Asfaltiranje nerazvrstanih cesta</t>
  </si>
  <si>
    <t>UKUPNO</t>
  </si>
  <si>
    <t>I. ODRŽAVANJE NERAZVRSTANIH CESTA</t>
  </si>
  <si>
    <t>Održavanje i sanacija postojećeg kolnika</t>
  </si>
  <si>
    <t>Prometna signalizacija</t>
  </si>
  <si>
    <t>Sljemenska cesta</t>
  </si>
  <si>
    <t>BUKOVJE</t>
  </si>
  <si>
    <t>NOVAKI</t>
  </si>
  <si>
    <t>DONJA BISTRA</t>
  </si>
  <si>
    <t>POLJANICA BISTRANSKA</t>
  </si>
  <si>
    <t>OBOROVO BISTRANSKO</t>
  </si>
  <si>
    <t>GORNJA BISTRA</t>
  </si>
  <si>
    <t>Ljetno održavanje</t>
  </si>
  <si>
    <t>Zimsko održavanje</t>
  </si>
  <si>
    <t>Ručno i strojno čišćenje javnih površina od snijega i leda - zimska služba</t>
  </si>
  <si>
    <t xml:space="preserve">ODRŽAVANJE UKUPNO PLANIRANO: </t>
  </si>
  <si>
    <t>Strojna košnja cestovnih odvodnih jaraka</t>
  </si>
  <si>
    <t xml:space="preserve">Sanacija oborinske odvodnje </t>
  </si>
  <si>
    <t>Deratizacija i dezinsekcija</t>
  </si>
  <si>
    <t>Zbrinjavanje životinja</t>
  </si>
  <si>
    <t>VLASTITI PRIHODI</t>
  </si>
  <si>
    <t>Izmjena i ugradnja dotrajalih elemenata</t>
  </si>
  <si>
    <t>Troškovi električne energije za rasvjetljavanje površina javne namjene</t>
  </si>
  <si>
    <t>PRIHOD OD KONCESUJA</t>
  </si>
  <si>
    <t>Projektiranje-projektna i ostala dokumentacija</t>
  </si>
  <si>
    <t>Nadzor nad asfaltiranjem cesta</t>
  </si>
  <si>
    <t>Nadzor nad redovnim održavanjem i sanacijom postojećeg kolnika</t>
  </si>
  <si>
    <t>Nadzor nad održavanjem Sljemenske ceste</t>
  </si>
  <si>
    <t>IX. ZBRINJAVANJE ŽIVOTINJA</t>
  </si>
  <si>
    <t>VIII. DERATIZACIJA I DEZINSEKCIJA</t>
  </si>
  <si>
    <t>VII. ODRŽAVANJE JAVNE RASVJETE</t>
  </si>
  <si>
    <t>VI. ODRŽAVANJE GRAĐEVINA, UREĐAJA I PREDMETA JAVNE NAMJENE</t>
  </si>
  <si>
    <t>V. ODRŽAVANJE ČISTOĆE JAVNIH POVRŠINA</t>
  </si>
  <si>
    <t>IV. ODRŽAVANJE GRAĐEVINA JAVNE ODVODNJE OBORINSKIH VODA</t>
  </si>
  <si>
    <t>III. ODRŽAVANJE JAVNIH ZELENIH POVRŠINA</t>
  </si>
  <si>
    <t xml:space="preserve">II. ODRŽAVANJE JAVNIH POVRŠINA NA KOJIMA NIJE DOPUŠTEN PROMET MOTORNIM VOZILIMA </t>
  </si>
  <si>
    <t>OPSEG</t>
  </si>
  <si>
    <t>PRIHOD - HRV. ŠUME, GRAD ZAGREB, ZAGREBAČKA ŽUPANIJA</t>
  </si>
  <si>
    <t>Doprema i ugradnja nove prometne opreme te izrada horizontalne signalizacije            (15 kom.)</t>
  </si>
  <si>
    <t>6 km/152 dana</t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</si>
  <si>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Oborovo Bistransko</t>
    </r>
    <r>
      <rPr>
        <b/>
        <sz val="10"/>
        <rFont val="Cambria"/>
        <family val="1"/>
        <charset val="238"/>
        <scheme val="major"/>
      </rPr>
      <t xml:space="preserve"> </t>
    </r>
    <r>
      <rPr>
        <sz val="10"/>
        <rFont val="Cambria"/>
        <family val="1"/>
        <charset val="238"/>
        <scheme val="major"/>
      </rPr>
      <t>:    Kapela bl. Alojzija Stepinca, Dječje igralište u Brezinskoj ulici, Dječje igralište u Šantićevoj ulici, Društveni dom Oborovo i dječje igralište uz dom u Oborovu, zelene površine uz nogostupe</t>
    </r>
  </si>
  <si>
    <r>
      <rPr>
        <b/>
        <sz val="10"/>
        <rFont val="Cambria"/>
        <family val="1"/>
        <charset val="238"/>
        <scheme val="major"/>
      </rPr>
      <t>Održavanje ostalih javnih zelenih površina</t>
    </r>
    <r>
      <rPr>
        <sz val="10"/>
        <rFont val="Cambria"/>
        <family val="1"/>
        <charset val="238"/>
        <scheme val="major"/>
      </rPr>
      <t xml:space="preserve"> ( parkovi, dječja igrališta, Kulturni centar, Sportski centar ) i ostale nekretnine u vlasništvu Općine Bistra </t>
    </r>
  </si>
  <si>
    <t>Nogostup u Bistranskoj ulici</t>
  </si>
  <si>
    <t>Nogostup u Stubičkoj ulici</t>
  </si>
  <si>
    <t>Trg hrvatskih branitelja</t>
  </si>
  <si>
    <t>Trg sv. Vendelina</t>
  </si>
  <si>
    <t xml:space="preserve">Održavanje reciklažnog dvorišta </t>
  </si>
  <si>
    <t>550 m'/god.</t>
  </si>
  <si>
    <t>redovno održavanje i servisiranje</t>
  </si>
  <si>
    <t>sezonski</t>
  </si>
  <si>
    <t>1 kom</t>
  </si>
  <si>
    <t>1 kom.</t>
  </si>
  <si>
    <t>komada po potrebi</t>
  </si>
  <si>
    <t>2.5 km'</t>
  </si>
  <si>
    <t>4.5 km'</t>
  </si>
  <si>
    <t xml:space="preserve">2 x 850 m² </t>
  </si>
  <si>
    <t>2 x 1000 m²</t>
  </si>
  <si>
    <t>period od godinu dana</t>
  </si>
  <si>
    <t>izmjena i ugradnja po potrebi + svjetlosne dekoracije 1 puta godišnje</t>
  </si>
  <si>
    <t>60,173 km' cesta + 11.546 m² parkirališta i drugih javnoprometnih površina</t>
  </si>
  <si>
    <t>---</t>
  </si>
  <si>
    <t>Glavni i izvedbani projekt</t>
  </si>
  <si>
    <t>PRIHOD OD KOMUNALNOG DOPRINOSA</t>
  </si>
  <si>
    <t>PRIHODI OD KOMUNALNE NAKNADE</t>
  </si>
  <si>
    <t>Nogostup u Pešćenki</t>
  </si>
  <si>
    <t>2 x 1.0 km'</t>
  </si>
  <si>
    <t>Oprema za javne površine ( parkovne klupe, koševi, oglasne ploče, putokazi )</t>
  </si>
  <si>
    <t>cca 60 000 m² po sezoni</t>
  </si>
  <si>
    <t>3000,00 m²/god.</t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</si>
  <si>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Gornja Bistra</t>
    </r>
    <r>
      <rPr>
        <b/>
        <sz val="10"/>
        <rFont val="Cambria"/>
        <family val="1"/>
        <charset val="238"/>
        <scheme val="major"/>
      </rPr>
      <t xml:space="preserve"> :</t>
    </r>
    <r>
      <rPr>
        <sz val="10"/>
        <rFont val="Cambria"/>
        <family val="1"/>
        <charset val="238"/>
        <scheme val="major"/>
      </rPr>
      <t xml:space="preserve">    dvorište Društveni dom Gornja Bistra, Dječje igralište Gorbi, Dječje igralište Sljemenska, Dječje igralište Lešnjaki, zelena površina Sljemenska ulica ( kamenik i rotor), zelena površina Trg hrvatskih branitelja, zelena površina kod Područne škole Gornja Bistra , Zelena površina Bajzečeva ulica (raspelo), zelene površine uz nogostupe</t>
    </r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</si>
  <si>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Poljanica Bistranska</t>
    </r>
    <r>
      <rPr>
        <b/>
        <sz val="10"/>
        <rFont val="Cambria"/>
        <family val="1"/>
        <charset val="238"/>
        <scheme val="major"/>
      </rPr>
      <t>:</t>
    </r>
    <r>
      <rPr>
        <sz val="10"/>
        <rFont val="Cambria"/>
        <family val="1"/>
        <charset val="238"/>
        <scheme val="major"/>
      </rPr>
      <t xml:space="preserve"> Dječje igralište u Potočnoj ulici, zelena površina uz potok Strmec ispod Jumbo plakata, zelene površine uz nogostupe, drvored</t>
    </r>
  </si>
  <si>
    <r>
      <t xml:space="preserve">Održavanje   javnih   površina   unutar   naselja  </t>
    </r>
    <r>
      <rPr>
        <b/>
        <u/>
        <sz val="10"/>
        <rFont val="Cambria"/>
        <family val="1"/>
        <charset val="238"/>
        <scheme val="major"/>
      </rPr>
      <t>Donja Bistra</t>
    </r>
    <r>
      <rPr>
        <b/>
        <sz val="10"/>
        <rFont val="Cambria"/>
        <family val="1"/>
        <charset val="238"/>
        <scheme val="major"/>
      </rPr>
      <t xml:space="preserve"> :</t>
    </r>
    <r>
      <rPr>
        <sz val="10"/>
        <rFont val="Cambria"/>
        <family val="1"/>
        <charset val="238"/>
        <scheme val="major"/>
      </rPr>
      <t xml:space="preserve">      zelene površine uz potok Bistra, dječje igralište kod ambulante, kapela Sv. Vendelina, zgrada stare općine, park ispred vatrogasnog doma, križanje Stubičke i Bistranske, zelene površine uz nogostupe, drvored</t>
    </r>
  </si>
  <si>
    <r>
      <t xml:space="preserve">Održavanje  javnih površina unutar naselja </t>
    </r>
    <r>
      <rPr>
        <b/>
        <u/>
        <sz val="10"/>
        <rFont val="Cambria"/>
        <family val="1"/>
        <charset val="238"/>
        <scheme val="major"/>
      </rPr>
      <t>Bukovje Bistransko</t>
    </r>
    <r>
      <rPr>
        <b/>
        <sz val="10"/>
        <rFont val="Cambria"/>
        <family val="1"/>
        <charset val="238"/>
        <scheme val="major"/>
      </rPr>
      <t xml:space="preserve">: </t>
    </r>
    <r>
      <rPr>
        <sz val="10"/>
        <rFont val="Cambria"/>
        <family val="1"/>
        <charset val="238"/>
        <scheme val="major"/>
      </rPr>
      <t>kapela Sv. Stjepana, Dječje igralište Bukovje, zeleni trokut na križanju Stubičke ulice i ulice Pešćenka, dvorište Društveni dom Bukovje, raspelo u Bukovju, zelene površine uz nogostupe, drvored</t>
    </r>
  </si>
  <si>
    <r>
      <t xml:space="preserve">Održavanje  javnih površina unutar naselja </t>
    </r>
    <r>
      <rPr>
        <b/>
        <u/>
        <sz val="10"/>
        <rFont val="Cambria"/>
        <family val="1"/>
        <charset val="238"/>
        <scheme val="major"/>
      </rPr>
      <t>Novaki Bistranski</t>
    </r>
    <r>
      <rPr>
        <b/>
        <sz val="10"/>
        <rFont val="Cambria"/>
        <family val="1"/>
        <charset val="238"/>
        <scheme val="major"/>
      </rPr>
      <t xml:space="preserve"> : </t>
    </r>
    <r>
      <rPr>
        <sz val="10"/>
        <rFont val="Cambria"/>
        <family val="1"/>
        <charset val="238"/>
        <scheme val="major"/>
      </rPr>
      <t xml:space="preserve">                Crkva sv. Roka, spomenik Grgac, dvorište Društveni dom Novaki, Dječje igralište Novaki, zelene površine uz nogostupe, drvored</t>
    </r>
  </si>
  <si>
    <t>X. ODRŽAVANJE GRAĐEVINA ZA GOSPODARENJE OTPADOM</t>
  </si>
  <si>
    <t>5000,00 m²/god.</t>
  </si>
  <si>
    <t>4.1.</t>
  </si>
  <si>
    <t>4.2.</t>
  </si>
  <si>
    <t>Nogostup u Podgorskoj ulici</t>
  </si>
  <si>
    <t>Nogostup u Krapinskoj ulici</t>
  </si>
  <si>
    <t>0.8 km'</t>
  </si>
  <si>
    <t>0.6 km'</t>
  </si>
  <si>
    <t>40900 m² - četiri otkosa u sezoni</t>
  </si>
  <si>
    <t>Održavanje, popravci i  čišćenje nadstrešnica na autobusnim stajalištima, oglasnih ploča i putokaza, spomenika isl.</t>
  </si>
  <si>
    <t>Ručno i strojno čišćenje javnih površina od raznog nanosnog materijala i otpada, te uklanjanje nepropisno odbačenog otpada</t>
  </si>
  <si>
    <t>po potrebi</t>
  </si>
  <si>
    <t>eura</t>
  </si>
  <si>
    <t>Deratizacija 2340 kućanstva/god. + Dezinsekcija dva puta godišnje po potrebi</t>
  </si>
  <si>
    <t>Sredstva  potrebna  za  ostvarivanje  Programa  održavanja  komunalne  infrastrukture  u 2025. godini osigurati  će se iz slijedećih izvora:</t>
  </si>
  <si>
    <t>PLANIRANO 2025.</t>
  </si>
  <si>
    <t>25 jedinki/god.</t>
  </si>
  <si>
    <t>URBROJ: 238-2-01-25-01</t>
  </si>
  <si>
    <t>Ovaj  Program stupa na snagu dan nakon dana objave u  Službenom glasniku Općine Bistra.</t>
  </si>
  <si>
    <t>Danijela Maršić Peica</t>
  </si>
  <si>
    <t>KLASA: 021-01/25-01/</t>
  </si>
  <si>
    <t>Bistra, 23.10.2025.</t>
  </si>
  <si>
    <t>II. izmjena i dopuna Programa održavanja komunalne infrastrukture za 2025. godinu</t>
  </si>
  <si>
    <t>Temeljem članka 64. stavka 1., članka 72., Zakona o komunalnom gospodarstvu ( Narodne novine br. 68/18, 110/18 i 32/20 ), članka 35. Zakona o lokalnoj i područnoj ( regionalnoj ) samoupravi  (Narodne novine br. 33/01, 60/01, 129/05, 109/07, 125/08, 36/09, 36/09, 150/11, 144/12, 19/13, 137/15, 123/17, 98/19, 144/20 ), te sukladno članku  30. Statuta Općine Bistra ( Službeni glasnik Općine Bistra 02/21 ), Općinsko vijeće Općine Bistra na 3. sjednici održanoj 23.10.2025. godine donosi</t>
  </si>
  <si>
    <t>U Programu održavanja komunalne infrastrukture za 2025. godinu ( Službeni glasnik Općine Bistra br. 08/24, 01/25 ), u daljnjem tekstu Program, mijenja se članak 2. i glasi:</t>
  </si>
  <si>
    <t>6.1.</t>
  </si>
  <si>
    <t>6.2.</t>
  </si>
  <si>
    <t>6.3.</t>
  </si>
  <si>
    <t>Održavanje, sanacija i affaltiranje nerazvrstane ceste Kapelšćak</t>
  </si>
  <si>
    <t>Predsjednica Općinskog vijeća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</si>
</sst>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0"/>
      <color theme="4" tint="-0.499984740745262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11"/>
      <color theme="0"/>
      <name val="Calibri"/>
      <family val="2"/>
      <scheme val="minor"/>
    </font>
    <font>
      <b/>
      <sz val="10"/>
      <color rgb="FFFF0000"/>
      <name val="Cambria"/>
      <family val="1"/>
      <charset val="238"/>
      <scheme val="major"/>
    </font>
    <font>
      <sz val="9"/>
      <color rgb="FFFF0000"/>
      <name val="Cambria"/>
      <family val="1"/>
      <charset val="238"/>
      <scheme val="major"/>
    </font>
    <font>
      <b/>
      <sz val="12"/>
      <color rgb="FFFF0000"/>
      <name val="Cambria"/>
      <family val="1"/>
      <charset val="238"/>
      <scheme val="major"/>
    </font>
    <font>
      <b/>
      <sz val="9"/>
      <color rgb="FFFF0000"/>
      <name val="Cambria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name val="Cambria"/>
      <family val="1"/>
      <charset val="238"/>
      <scheme val="major"/>
    </font>
    <font>
      <b/>
      <u/>
      <sz val="10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A5A5A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5" borderId="29" applyNumberFormat="0" applyAlignment="0" applyProtection="0"/>
  </cellStyleXfs>
  <cellXfs count="30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left"/>
    </xf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1" xfId="0" applyFont="1" applyBorder="1"/>
    <xf numFmtId="0" fontId="4" fillId="0" borderId="5" xfId="0" applyFont="1" applyBorder="1"/>
    <xf numFmtId="0" fontId="4" fillId="0" borderId="1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3" fillId="0" borderId="0" xfId="0" applyFont="1" applyBorder="1"/>
    <xf numFmtId="4" fontId="3" fillId="0" borderId="0" xfId="0" applyNumberFormat="1" applyFont="1" applyBorder="1"/>
    <xf numFmtId="0" fontId="8" fillId="0" borderId="1" xfId="0" applyFont="1" applyBorder="1"/>
    <xf numFmtId="0" fontId="5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4" fontId="0" fillId="0" borderId="0" xfId="0" applyNumberFormat="1" applyBorder="1"/>
    <xf numFmtId="0" fontId="0" fillId="0" borderId="0" xfId="0" applyBorder="1"/>
    <xf numFmtId="0" fontId="10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4" fontId="14" fillId="0" borderId="7" xfId="0" applyNumberFormat="1" applyFont="1" applyBorder="1" applyAlignment="1">
      <alignment horizontal="center" vertical="center"/>
    </xf>
    <xf numFmtId="49" fontId="15" fillId="0" borderId="24" xfId="0" applyNumberFormat="1" applyFont="1" applyFill="1" applyBorder="1" applyAlignment="1">
      <alignment horizontal="left"/>
    </xf>
    <xf numFmtId="4" fontId="13" fillId="0" borderId="24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left"/>
    </xf>
    <xf numFmtId="4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17" fillId="2" borderId="24" xfId="0" applyFont="1" applyFill="1" applyBorder="1" applyAlignment="1">
      <alignment vertical="center"/>
    </xf>
    <xf numFmtId="0" fontId="17" fillId="2" borderId="8" xfId="0" applyFont="1" applyFill="1" applyBorder="1" applyAlignment="1">
      <alignment vertical="center"/>
    </xf>
    <xf numFmtId="0" fontId="17" fillId="2" borderId="23" xfId="0" applyFont="1" applyFill="1" applyBorder="1" applyAlignment="1">
      <alignment vertical="center"/>
    </xf>
    <xf numFmtId="0" fontId="17" fillId="2" borderId="10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9" fontId="5" fillId="0" borderId="19" xfId="0" applyNumberFormat="1" applyFont="1" applyBorder="1" applyAlignment="1">
      <alignment horizontal="right" vertical="center" wrapText="1"/>
    </xf>
    <xf numFmtId="0" fontId="5" fillId="0" borderId="24" xfId="0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vertical="center" wrapText="1"/>
    </xf>
    <xf numFmtId="49" fontId="5" fillId="0" borderId="17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10" fillId="0" borderId="11" xfId="0" applyFont="1" applyBorder="1"/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10" fillId="2" borderId="14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14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5" fillId="0" borderId="0" xfId="0" applyNumberFormat="1" applyFont="1" applyFill="1" applyBorder="1" applyAlignment="1">
      <alignment horizontal="left"/>
    </xf>
    <xf numFmtId="4" fontId="13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1" xfId="0" applyFont="1" applyBorder="1"/>
    <xf numFmtId="0" fontId="4" fillId="0" borderId="5" xfId="0" applyFont="1" applyBorder="1"/>
    <xf numFmtId="0" fontId="3" fillId="0" borderId="1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8" fillId="0" borderId="1" xfId="0" applyFont="1" applyBorder="1"/>
    <xf numFmtId="0" fontId="7" fillId="3" borderId="1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49" fontId="15" fillId="0" borderId="24" xfId="0" applyNumberFormat="1" applyFont="1" applyFill="1" applyBorder="1" applyAlignment="1">
      <alignment horizontal="left"/>
    </xf>
    <xf numFmtId="49" fontId="15" fillId="0" borderId="0" xfId="0" applyNumberFormat="1" applyFont="1" applyFill="1" applyBorder="1" applyAlignment="1">
      <alignment horizontal="left"/>
    </xf>
    <xf numFmtId="4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7" fillId="2" borderId="24" xfId="0" applyFont="1" applyFill="1" applyBorder="1" applyAlignment="1">
      <alignment vertical="center"/>
    </xf>
    <xf numFmtId="0" fontId="17" fillId="2" borderId="8" xfId="0" applyFont="1" applyFill="1" applyBorder="1" applyAlignment="1">
      <alignment vertical="center"/>
    </xf>
    <xf numFmtId="0" fontId="17" fillId="2" borderId="23" xfId="0" applyFont="1" applyFill="1" applyBorder="1" applyAlignment="1">
      <alignment vertical="center"/>
    </xf>
    <xf numFmtId="0" fontId="17" fillId="2" borderId="10" xfId="0" applyFont="1" applyFill="1" applyBorder="1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4" fontId="10" fillId="4" borderId="5" xfId="0" applyNumberFormat="1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49" fontId="19" fillId="2" borderId="18" xfId="0" applyNumberFormat="1" applyFont="1" applyFill="1" applyBorder="1" applyAlignment="1">
      <alignment horizontal="left"/>
    </xf>
    <xf numFmtId="0" fontId="10" fillId="2" borderId="18" xfId="0" applyFont="1" applyFill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/>
    <xf numFmtId="0" fontId="22" fillId="0" borderId="11" xfId="0" applyFont="1" applyBorder="1" applyAlignment="1">
      <alignment vertical="center"/>
    </xf>
    <xf numFmtId="49" fontId="5" fillId="0" borderId="17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 wrapText="1"/>
    </xf>
    <xf numFmtId="49" fontId="4" fillId="0" borderId="1" xfId="0" applyNumberFormat="1" applyFont="1" applyBorder="1"/>
    <xf numFmtId="4" fontId="5" fillId="0" borderId="5" xfId="0" applyNumberFormat="1" applyFont="1" applyFill="1" applyBorder="1" applyAlignment="1">
      <alignment horizontal="center" vertical="center" wrapText="1"/>
    </xf>
    <xf numFmtId="49" fontId="0" fillId="0" borderId="20" xfId="0" applyNumberFormat="1" applyBorder="1" applyAlignment="1">
      <alignment horizontal="left" vertical="center"/>
    </xf>
    <xf numFmtId="49" fontId="0" fillId="0" borderId="17" xfId="0" applyNumberFormat="1" applyBorder="1" applyAlignment="1">
      <alignment horizontal="left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9" fontId="5" fillId="0" borderId="17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/>
    </xf>
    <xf numFmtId="0" fontId="10" fillId="2" borderId="3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9" fontId="12" fillId="5" borderId="1" xfId="1" applyNumberFormat="1" applyBorder="1" applyAlignment="1">
      <alignment horizontal="left"/>
    </xf>
    <xf numFmtId="49" fontId="5" fillId="0" borderId="20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4" fontId="10" fillId="4" borderId="5" xfId="0" applyNumberFormat="1" applyFont="1" applyFill="1" applyBorder="1" applyAlignment="1">
      <alignment horizontal="center" vertical="center"/>
    </xf>
    <xf numFmtId="4" fontId="10" fillId="4" borderId="5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23" fillId="0" borderId="30" xfId="0" quotePrefix="1" applyFont="1" applyBorder="1" applyAlignment="1">
      <alignment horizontal="center" vertical="center" wrapText="1"/>
    </xf>
    <xf numFmtId="4" fontId="18" fillId="5" borderId="3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49" fontId="5" fillId="0" borderId="20" xfId="0" applyNumberFormat="1" applyFont="1" applyBorder="1" applyAlignment="1">
      <alignment vertical="center"/>
    </xf>
    <xf numFmtId="49" fontId="5" fillId="0" borderId="20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 wrapText="1"/>
    </xf>
    <xf numFmtId="4" fontId="14" fillId="0" borderId="5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vertical="center"/>
    </xf>
    <xf numFmtId="4" fontId="5" fillId="0" borderId="3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11" fillId="0" borderId="21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vertical="center"/>
    </xf>
    <xf numFmtId="49" fontId="24" fillId="0" borderId="17" xfId="0" applyNumberFormat="1" applyFont="1" applyBorder="1"/>
    <xf numFmtId="49" fontId="17" fillId="0" borderId="20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49" fontId="19" fillId="2" borderId="17" xfId="0" applyNumberFormat="1" applyFont="1" applyFill="1" applyBorder="1" applyAlignment="1">
      <alignment horizontal="left"/>
    </xf>
    <xf numFmtId="49" fontId="19" fillId="2" borderId="11" xfId="0" applyNumberFormat="1" applyFont="1" applyFill="1" applyBorder="1" applyAlignment="1">
      <alignment horizontal="left"/>
    </xf>
    <xf numFmtId="4" fontId="10" fillId="2" borderId="17" xfId="0" applyNumberFormat="1" applyFont="1" applyFill="1" applyBorder="1" applyAlignment="1">
      <alignment horizontal="center" vertical="center"/>
    </xf>
    <xf numFmtId="4" fontId="10" fillId="2" borderId="18" xfId="0" applyNumberFormat="1" applyFont="1" applyFill="1" applyBorder="1" applyAlignment="1">
      <alignment horizontal="center" vertical="center"/>
    </xf>
    <xf numFmtId="4" fontId="10" fillId="2" borderId="1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0" fillId="2" borderId="2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4" fontId="5" fillId="4" borderId="20" xfId="0" applyNumberFormat="1" applyFont="1" applyFill="1" applyBorder="1" applyAlignment="1">
      <alignment horizontal="center" vertical="center" wrapText="1"/>
    </xf>
    <xf numFmtId="4" fontId="5" fillId="4" borderId="19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17" fillId="0" borderId="20" xfId="0" applyNumberFormat="1" applyFont="1" applyBorder="1" applyAlignment="1">
      <alignment horizontal="left" vertical="center"/>
    </xf>
    <xf numFmtId="49" fontId="17" fillId="0" borderId="19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49" fontId="3" fillId="0" borderId="19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4" fontId="3" fillId="4" borderId="6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4" fontId="10" fillId="4" borderId="5" xfId="0" applyNumberFormat="1" applyFont="1" applyFill="1" applyBorder="1" applyAlignment="1">
      <alignment horizontal="center" vertical="center" wrapText="1"/>
    </xf>
    <xf numFmtId="4" fontId="10" fillId="4" borderId="6" xfId="0" applyNumberFormat="1" applyFont="1" applyFill="1" applyBorder="1" applyAlignment="1">
      <alignment horizontal="center" vertical="center" wrapText="1"/>
    </xf>
    <xf numFmtId="4" fontId="10" fillId="4" borderId="7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4" fontId="10" fillId="0" borderId="1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19" fillId="2" borderId="1" xfId="0" applyNumberFormat="1" applyFont="1" applyFill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49" fontId="5" fillId="3" borderId="22" xfId="0" applyNumberFormat="1" applyFont="1" applyFill="1" applyBorder="1" applyAlignment="1">
      <alignment horizontal="left" vertical="center"/>
    </xf>
    <xf numFmtId="49" fontId="5" fillId="3" borderId="12" xfId="0" applyNumberFormat="1" applyFont="1" applyFill="1" applyBorder="1" applyAlignment="1">
      <alignment horizontal="left" vertical="center"/>
    </xf>
    <xf numFmtId="49" fontId="5" fillId="3" borderId="24" xfId="0" applyNumberFormat="1" applyFont="1" applyFill="1" applyBorder="1" applyAlignment="1">
      <alignment horizontal="left" vertical="center" wrapText="1"/>
    </xf>
    <xf numFmtId="49" fontId="5" fillId="3" borderId="23" xfId="0" applyNumberFormat="1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24" fillId="5" borderId="1" xfId="1" applyNumberFormat="1" applyFont="1" applyBorder="1" applyAlignment="1">
      <alignment horizontal="left"/>
    </xf>
    <xf numFmtId="49" fontId="12" fillId="5" borderId="1" xfId="1" applyNumberFormat="1" applyBorder="1" applyAlignment="1">
      <alignment horizontal="left"/>
    </xf>
    <xf numFmtId="0" fontId="4" fillId="0" borderId="2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" fontId="18" fillId="5" borderId="1" xfId="1" applyNumberFormat="1" applyFont="1" applyBorder="1" applyAlignment="1">
      <alignment horizontal="center" vertical="center"/>
    </xf>
    <xf numFmtId="4" fontId="10" fillId="4" borderId="5" xfId="0" applyNumberFormat="1" applyFont="1" applyFill="1" applyBorder="1" applyAlignment="1">
      <alignment horizontal="center" vertical="center"/>
    </xf>
    <xf numFmtId="4" fontId="10" fillId="4" borderId="6" xfId="0" applyNumberFormat="1" applyFont="1" applyFill="1" applyBorder="1" applyAlignment="1">
      <alignment horizontal="center" vertical="center"/>
    </xf>
    <xf numFmtId="49" fontId="10" fillId="2" borderId="17" xfId="0" applyNumberFormat="1" applyFont="1" applyFill="1" applyBorder="1" applyAlignment="1">
      <alignment horizontal="left"/>
    </xf>
    <xf numFmtId="49" fontId="10" fillId="2" borderId="11" xfId="0" applyNumberFormat="1" applyFont="1" applyFill="1" applyBorder="1" applyAlignment="1">
      <alignment horizontal="left"/>
    </xf>
    <xf numFmtId="49" fontId="5" fillId="0" borderId="17" xfId="0" applyNumberFormat="1" applyFont="1" applyBorder="1" applyAlignment="1">
      <alignment horizontal="left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49" fontId="10" fillId="0" borderId="20" xfId="0" applyNumberFormat="1" applyFont="1" applyBorder="1" applyAlignment="1">
      <alignment horizontal="left" vertical="center"/>
    </xf>
    <xf numFmtId="49" fontId="10" fillId="0" borderId="19" xfId="0" applyNumberFormat="1" applyFont="1" applyBorder="1" applyAlignment="1">
      <alignment horizontal="left" vertical="center"/>
    </xf>
    <xf numFmtId="0" fontId="5" fillId="0" borderId="5" xfId="0" quotePrefix="1" applyFont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49" fontId="24" fillId="0" borderId="20" xfId="0" applyNumberFormat="1" applyFont="1" applyBorder="1" applyAlignment="1">
      <alignment horizontal="center" vertical="center"/>
    </xf>
    <xf numFmtId="49" fontId="24" fillId="0" borderId="19" xfId="0" applyNumberFormat="1" applyFont="1" applyBorder="1" applyAlignment="1">
      <alignment horizontal="center" vertical="center"/>
    </xf>
    <xf numFmtId="49" fontId="24" fillId="0" borderId="16" xfId="0" applyNumberFormat="1" applyFont="1" applyBorder="1" applyAlignment="1">
      <alignment horizontal="center" vertical="center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view="pageBreakPreview" topLeftCell="A178" zoomScaleNormal="100" zoomScaleSheetLayoutView="100" workbookViewId="0">
      <selection activeCell="D195" sqref="D195:F195"/>
    </sheetView>
  </sheetViews>
  <sheetFormatPr defaultRowHeight="15" x14ac:dyDescent="0.25"/>
  <cols>
    <col min="1" max="1" width="6.85546875" customWidth="1"/>
    <col min="2" max="2" width="52.85546875" customWidth="1"/>
    <col min="3" max="3" width="14.140625" style="73" customWidth="1"/>
    <col min="4" max="4" width="15" customWidth="1"/>
    <col min="5" max="5" width="12.140625" customWidth="1"/>
    <col min="6" max="6" width="16.140625" customWidth="1"/>
    <col min="7" max="9" width="10.140625" bestFit="1" customWidth="1"/>
  </cols>
  <sheetData>
    <row r="1" spans="1:30" x14ac:dyDescent="0.25">
      <c r="A1" s="6" t="s">
        <v>0</v>
      </c>
      <c r="B1" s="6"/>
      <c r="C1" s="74"/>
      <c r="D1" s="7"/>
      <c r="E1" s="7"/>
      <c r="F1" s="7"/>
    </row>
    <row r="2" spans="1:30" x14ac:dyDescent="0.25">
      <c r="A2" s="6" t="s">
        <v>1</v>
      </c>
      <c r="B2" s="6"/>
      <c r="C2" s="74"/>
      <c r="D2" s="7"/>
      <c r="E2" s="7"/>
      <c r="F2" s="7"/>
    </row>
    <row r="3" spans="1:30" x14ac:dyDescent="0.25">
      <c r="A3" s="6" t="s">
        <v>2</v>
      </c>
      <c r="B3" s="6"/>
      <c r="C3" s="74"/>
      <c r="D3" s="7"/>
      <c r="E3" s="7"/>
      <c r="F3" s="7"/>
    </row>
    <row r="4" spans="1:30" x14ac:dyDescent="0.25">
      <c r="A4" s="6" t="s">
        <v>3</v>
      </c>
      <c r="B4" s="6"/>
      <c r="C4" s="74"/>
      <c r="D4" s="7"/>
      <c r="E4" s="7"/>
      <c r="F4" s="7"/>
    </row>
    <row r="5" spans="1:30" x14ac:dyDescent="0.25">
      <c r="A5" s="7"/>
      <c r="B5" s="7"/>
      <c r="C5" s="75"/>
      <c r="D5" s="7"/>
      <c r="E5" s="7"/>
      <c r="F5" s="7"/>
    </row>
    <row r="6" spans="1:30" x14ac:dyDescent="0.25">
      <c r="A6" s="220" t="s">
        <v>126</v>
      </c>
      <c r="B6" s="220"/>
      <c r="C6" s="220"/>
      <c r="D6" s="220"/>
      <c r="E6" s="220"/>
      <c r="F6" s="220"/>
    </row>
    <row r="7" spans="1:30" x14ac:dyDescent="0.25">
      <c r="A7" s="220" t="s">
        <v>123</v>
      </c>
      <c r="B7" s="220"/>
      <c r="C7" s="220"/>
      <c r="D7" s="220"/>
      <c r="E7" s="220"/>
      <c r="F7" s="220"/>
    </row>
    <row r="8" spans="1:30" x14ac:dyDescent="0.25">
      <c r="A8" s="220" t="s">
        <v>127</v>
      </c>
      <c r="B8" s="220"/>
      <c r="C8" s="220"/>
      <c r="D8" s="220"/>
      <c r="E8" s="220"/>
      <c r="F8" s="220"/>
    </row>
    <row r="9" spans="1:30" x14ac:dyDescent="0.25">
      <c r="A9" s="7"/>
      <c r="B9" s="7"/>
      <c r="C9" s="75"/>
      <c r="D9" s="7"/>
      <c r="E9" s="7"/>
      <c r="F9" s="7"/>
    </row>
    <row r="10" spans="1:30" ht="71.25" customHeight="1" x14ac:dyDescent="0.25">
      <c r="A10" s="230" t="s">
        <v>129</v>
      </c>
      <c r="B10" s="230"/>
      <c r="C10" s="230"/>
      <c r="D10" s="230"/>
      <c r="E10" s="230"/>
      <c r="F10" s="230"/>
      <c r="G10" s="2"/>
      <c r="H10" s="2"/>
      <c r="I10" s="2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5">
      <c r="A11" s="220"/>
      <c r="B11" s="220"/>
      <c r="C11" s="220"/>
      <c r="D11" s="220"/>
      <c r="E11" s="220"/>
      <c r="F11" s="220"/>
      <c r="G11" s="2"/>
      <c r="H11" s="2"/>
    </row>
    <row r="12" spans="1:30" x14ac:dyDescent="0.25">
      <c r="A12" s="7"/>
      <c r="B12" s="7"/>
      <c r="C12" s="75"/>
      <c r="D12" s="7"/>
      <c r="E12" s="7"/>
      <c r="F12" s="7"/>
    </row>
    <row r="13" spans="1:30" ht="18.75" x14ac:dyDescent="0.3">
      <c r="A13" s="231" t="s">
        <v>128</v>
      </c>
      <c r="B13" s="232"/>
      <c r="C13" s="232"/>
      <c r="D13" s="232"/>
      <c r="E13" s="232"/>
      <c r="F13" s="232"/>
      <c r="G13" s="4"/>
      <c r="H13" s="4"/>
    </row>
    <row r="14" spans="1:30" ht="18.75" x14ac:dyDescent="0.3">
      <c r="A14" s="27"/>
      <c r="B14" s="28"/>
      <c r="C14" s="70"/>
      <c r="D14" s="28"/>
      <c r="E14" s="28"/>
      <c r="F14" s="28"/>
      <c r="G14" s="4"/>
      <c r="H14" s="4"/>
    </row>
    <row r="15" spans="1:30" ht="15" customHeight="1" x14ac:dyDescent="0.25">
      <c r="A15" s="240" t="s">
        <v>4</v>
      </c>
      <c r="B15" s="240"/>
      <c r="C15" s="240"/>
      <c r="D15" s="240"/>
      <c r="E15" s="240"/>
      <c r="F15" s="240"/>
    </row>
    <row r="16" spans="1:30" x14ac:dyDescent="0.25">
      <c r="A16" s="230" t="s">
        <v>130</v>
      </c>
      <c r="B16" s="230"/>
      <c r="C16" s="230"/>
      <c r="D16" s="230"/>
      <c r="E16" s="230"/>
      <c r="F16" s="230"/>
      <c r="G16" s="5"/>
    </row>
    <row r="17" spans="1:8" ht="12" customHeight="1" x14ac:dyDescent="0.25">
      <c r="A17" s="230"/>
      <c r="B17" s="230"/>
      <c r="C17" s="230"/>
      <c r="D17" s="230"/>
      <c r="E17" s="230"/>
      <c r="F17" s="230"/>
    </row>
    <row r="18" spans="1:8" ht="25.5" customHeight="1" x14ac:dyDescent="0.25">
      <c r="A18" s="230" t="s">
        <v>120</v>
      </c>
      <c r="B18" s="230"/>
      <c r="C18" s="230"/>
      <c r="D18" s="230"/>
      <c r="E18" s="230"/>
      <c r="F18" s="230"/>
      <c r="G18" s="2"/>
      <c r="H18" s="2"/>
    </row>
    <row r="19" spans="1:8" x14ac:dyDescent="0.25">
      <c r="A19" s="8"/>
      <c r="B19" s="8"/>
      <c r="C19" s="76"/>
      <c r="D19" s="8"/>
      <c r="E19" s="8"/>
      <c r="F19" s="8"/>
      <c r="G19" s="3"/>
      <c r="H19" s="3"/>
    </row>
    <row r="20" spans="1:8" x14ac:dyDescent="0.25">
      <c r="A20" s="17"/>
      <c r="B20" s="17"/>
      <c r="C20" s="76"/>
      <c r="D20" s="17"/>
      <c r="E20" s="17"/>
      <c r="F20" s="17"/>
      <c r="G20" s="3"/>
      <c r="H20" s="3"/>
    </row>
    <row r="21" spans="1:8" x14ac:dyDescent="0.25">
      <c r="A21" s="7"/>
      <c r="B21" s="7"/>
      <c r="C21" s="75"/>
      <c r="D21" s="7"/>
      <c r="E21" s="7"/>
      <c r="F21" s="7"/>
    </row>
    <row r="22" spans="1:8" x14ac:dyDescent="0.25">
      <c r="A22" s="21" t="s">
        <v>13</v>
      </c>
      <c r="B22" s="21" t="s">
        <v>5</v>
      </c>
      <c r="C22" s="83"/>
      <c r="D22" s="34" t="s">
        <v>121</v>
      </c>
      <c r="E22" s="7"/>
      <c r="F22" s="7"/>
    </row>
    <row r="23" spans="1:8" x14ac:dyDescent="0.25">
      <c r="A23" s="10" t="s">
        <v>6</v>
      </c>
      <c r="B23" s="10" t="s">
        <v>8</v>
      </c>
      <c r="C23" s="78"/>
      <c r="D23" s="160">
        <f>SUM(F42,F46,F52,F54,F61,F62,F63,F88,F95,F115,F124,F125,F135,F136,F137,F138,F147,F170,F181,F56)</f>
        <v>633130</v>
      </c>
      <c r="E23" s="7"/>
      <c r="F23" s="7"/>
    </row>
    <row r="24" spans="1:8" x14ac:dyDescent="0.25">
      <c r="A24" s="10" t="s">
        <v>7</v>
      </c>
      <c r="B24" s="10" t="s">
        <v>52</v>
      </c>
      <c r="C24" s="78"/>
      <c r="D24" s="160">
        <f>SUM(F49,F146)</f>
        <v>18300</v>
      </c>
      <c r="E24" s="7"/>
      <c r="F24" s="7"/>
    </row>
    <row r="25" spans="1:8" x14ac:dyDescent="0.25">
      <c r="A25" s="10" t="s">
        <v>9</v>
      </c>
      <c r="B25" s="10" t="s">
        <v>26</v>
      </c>
      <c r="C25" s="78"/>
      <c r="D25" s="160">
        <f>SUM(F127)</f>
        <v>2100</v>
      </c>
      <c r="E25" s="7"/>
      <c r="F25" s="7"/>
    </row>
    <row r="26" spans="1:8" x14ac:dyDescent="0.25">
      <c r="A26" s="10" t="s">
        <v>10</v>
      </c>
      <c r="B26" s="10" t="s">
        <v>28</v>
      </c>
      <c r="C26" s="78"/>
      <c r="D26" s="160">
        <f>SUM(F53,F55)</f>
        <v>187500</v>
      </c>
      <c r="E26" s="7"/>
      <c r="F26" s="7"/>
    </row>
    <row r="27" spans="1:8" x14ac:dyDescent="0.25">
      <c r="A27" s="10" t="s">
        <v>22</v>
      </c>
      <c r="B27" s="10" t="s">
        <v>19</v>
      </c>
      <c r="C27" s="78"/>
      <c r="D27" s="160">
        <f>SUM(F43,F48,F50,F71,F74,F75,F76,F77,F78,F79,F105,F109,F126,F148,F158)</f>
        <v>300000</v>
      </c>
      <c r="E27" s="7"/>
      <c r="F27" s="7"/>
    </row>
    <row r="28" spans="1:8" s="73" customFormat="1" x14ac:dyDescent="0.25">
      <c r="A28" s="131" t="s">
        <v>23</v>
      </c>
      <c r="B28" s="79" t="s">
        <v>94</v>
      </c>
      <c r="C28" s="79"/>
      <c r="D28" s="161">
        <f>SUM(F149,F57)</f>
        <v>113000</v>
      </c>
      <c r="E28" s="75"/>
      <c r="F28" s="75"/>
    </row>
    <row r="29" spans="1:8" x14ac:dyDescent="0.25">
      <c r="A29" s="119" t="s">
        <v>30</v>
      </c>
      <c r="B29" s="11" t="s">
        <v>27</v>
      </c>
      <c r="C29" s="79"/>
      <c r="D29" s="161">
        <f>SUM(F58)</f>
        <v>20000</v>
      </c>
      <c r="E29" s="7"/>
      <c r="F29" s="7"/>
    </row>
    <row r="30" spans="1:8" x14ac:dyDescent="0.25">
      <c r="A30" s="119" t="s">
        <v>31</v>
      </c>
      <c r="B30" s="11" t="s">
        <v>21</v>
      </c>
      <c r="C30" s="79"/>
      <c r="D30" s="161">
        <f>SUM(F44,F59)</f>
        <v>59395</v>
      </c>
      <c r="E30" s="7"/>
      <c r="F30" s="7"/>
    </row>
    <row r="31" spans="1:8" x14ac:dyDescent="0.25">
      <c r="A31" s="10"/>
      <c r="B31" s="14" t="s">
        <v>11</v>
      </c>
      <c r="C31" s="80"/>
      <c r="D31" s="162">
        <f>SUM(D23,D24,D25,D26,D27,D28,D29,D30)</f>
        <v>1333425</v>
      </c>
      <c r="E31" s="7"/>
      <c r="F31" s="7"/>
    </row>
    <row r="32" spans="1:8" x14ac:dyDescent="0.25">
      <c r="A32" s="18"/>
      <c r="B32" s="19"/>
      <c r="C32" s="82"/>
      <c r="D32" s="20"/>
      <c r="E32" s="7"/>
      <c r="F32" s="7"/>
    </row>
    <row r="33" spans="1:9" x14ac:dyDescent="0.25">
      <c r="A33" s="18"/>
      <c r="B33" s="19"/>
      <c r="C33" s="82"/>
      <c r="D33" s="20"/>
      <c r="E33" s="7"/>
      <c r="F33" s="7"/>
    </row>
    <row r="34" spans="1:9" x14ac:dyDescent="0.25">
      <c r="A34" s="18"/>
      <c r="B34" s="19"/>
      <c r="C34" s="82"/>
      <c r="D34" s="20"/>
      <c r="E34" s="7"/>
      <c r="F34" s="7"/>
    </row>
    <row r="35" spans="1:9" x14ac:dyDescent="0.25">
      <c r="A35" s="233" t="s">
        <v>12</v>
      </c>
      <c r="B35" s="233"/>
      <c r="C35" s="233"/>
      <c r="D35" s="233"/>
      <c r="E35" s="233"/>
      <c r="F35" s="233"/>
      <c r="G35" s="5"/>
    </row>
    <row r="36" spans="1:9" x14ac:dyDescent="0.25">
      <c r="A36" s="7"/>
      <c r="B36" s="7"/>
      <c r="C36" s="75"/>
      <c r="D36" s="7"/>
      <c r="E36" s="7"/>
      <c r="F36" s="7"/>
    </row>
    <row r="37" spans="1:9" x14ac:dyDescent="0.25">
      <c r="A37" s="9" t="s">
        <v>14</v>
      </c>
      <c r="B37" s="9"/>
      <c r="C37" s="77"/>
      <c r="D37" s="9"/>
      <c r="E37" s="9"/>
      <c r="F37" s="9"/>
      <c r="G37" s="2"/>
      <c r="H37" s="2"/>
      <c r="I37" s="2"/>
    </row>
    <row r="38" spans="1:9" x14ac:dyDescent="0.25">
      <c r="A38" s="9"/>
      <c r="B38" s="9"/>
      <c r="C38" s="77"/>
      <c r="D38" s="9"/>
      <c r="E38" s="9"/>
      <c r="F38" s="9"/>
      <c r="G38" s="2"/>
      <c r="H38" s="2"/>
      <c r="I38" s="2"/>
    </row>
    <row r="39" spans="1:9" x14ac:dyDescent="0.25">
      <c r="A39" s="227" t="s">
        <v>15</v>
      </c>
      <c r="B39" s="227"/>
      <c r="C39" s="224" t="s">
        <v>68</v>
      </c>
      <c r="D39" s="227" t="s">
        <v>16</v>
      </c>
      <c r="E39" s="226" t="s">
        <v>17</v>
      </c>
      <c r="F39" s="226"/>
      <c r="G39" s="2"/>
      <c r="H39" s="2"/>
    </row>
    <row r="40" spans="1:9" x14ac:dyDescent="0.25">
      <c r="A40" s="227"/>
      <c r="B40" s="227"/>
      <c r="C40" s="225"/>
      <c r="D40" s="227"/>
      <c r="E40" s="12" t="s">
        <v>18</v>
      </c>
      <c r="F40" s="12" t="s">
        <v>16</v>
      </c>
      <c r="G40" s="2"/>
      <c r="H40" s="2"/>
    </row>
    <row r="41" spans="1:9" ht="30" customHeight="1" x14ac:dyDescent="0.25">
      <c r="A41" s="228" t="s">
        <v>34</v>
      </c>
      <c r="B41" s="229"/>
      <c r="C41" s="102"/>
      <c r="D41" s="24"/>
      <c r="E41" s="24"/>
      <c r="F41" s="25"/>
      <c r="G41" s="30"/>
      <c r="H41" s="30"/>
    </row>
    <row r="42" spans="1:9" s="73" customFormat="1" ht="50.25" customHeight="1" x14ac:dyDescent="0.25">
      <c r="A42" s="221" t="s">
        <v>6</v>
      </c>
      <c r="B42" s="237" t="s">
        <v>32</v>
      </c>
      <c r="C42" s="234" t="s">
        <v>107</v>
      </c>
      <c r="D42" s="223">
        <f>SUM(F42,F43,F44)</f>
        <v>181000</v>
      </c>
      <c r="E42" s="84" t="s">
        <v>8</v>
      </c>
      <c r="F42" s="139">
        <v>76000</v>
      </c>
    </row>
    <row r="43" spans="1:9" s="73" customFormat="1" ht="50.25" customHeight="1" x14ac:dyDescent="0.25">
      <c r="A43" s="221"/>
      <c r="B43" s="238"/>
      <c r="C43" s="235"/>
      <c r="D43" s="223"/>
      <c r="E43" s="84" t="s">
        <v>19</v>
      </c>
      <c r="F43" s="139">
        <v>55000</v>
      </c>
    </row>
    <row r="44" spans="1:9" ht="36" customHeight="1" x14ac:dyDescent="0.25">
      <c r="A44" s="221"/>
      <c r="B44" s="238"/>
      <c r="C44" s="235"/>
      <c r="D44" s="223"/>
      <c r="E44" s="296" t="s">
        <v>21</v>
      </c>
      <c r="F44" s="243">
        <v>50000</v>
      </c>
      <c r="G44" s="30"/>
    </row>
    <row r="45" spans="1:9" ht="47.25" customHeight="1" x14ac:dyDescent="0.25">
      <c r="A45" s="222"/>
      <c r="B45" s="239"/>
      <c r="C45" s="236"/>
      <c r="D45" s="223"/>
      <c r="E45" s="297"/>
      <c r="F45" s="245"/>
    </row>
    <row r="46" spans="1:9" ht="24" customHeight="1" x14ac:dyDescent="0.25">
      <c r="A46" s="298" t="s">
        <v>7</v>
      </c>
      <c r="B46" s="204" t="s">
        <v>35</v>
      </c>
      <c r="C46" s="188" t="s">
        <v>100</v>
      </c>
      <c r="D46" s="288">
        <f>SUM(F46:F49)</f>
        <v>182340</v>
      </c>
      <c r="E46" s="210" t="s">
        <v>8</v>
      </c>
      <c r="F46" s="243">
        <v>149440</v>
      </c>
    </row>
    <row r="47" spans="1:9" ht="9" customHeight="1" x14ac:dyDescent="0.25">
      <c r="A47" s="299"/>
      <c r="B47" s="205"/>
      <c r="C47" s="271"/>
      <c r="D47" s="289"/>
      <c r="E47" s="212"/>
      <c r="F47" s="245"/>
    </row>
    <row r="48" spans="1:9" ht="15.75" customHeight="1" x14ac:dyDescent="0.25">
      <c r="A48" s="299"/>
      <c r="B48" s="205"/>
      <c r="C48" s="271"/>
      <c r="D48" s="289"/>
      <c r="E48" s="210" t="s">
        <v>19</v>
      </c>
      <c r="F48" s="243">
        <v>32900</v>
      </c>
      <c r="G48" s="30"/>
    </row>
    <row r="49" spans="1:9" s="73" customFormat="1" ht="19.5" customHeight="1" x14ac:dyDescent="0.25">
      <c r="A49" s="299"/>
      <c r="B49" s="205"/>
      <c r="C49" s="271"/>
      <c r="D49" s="289"/>
      <c r="E49" s="212"/>
      <c r="F49" s="245"/>
      <c r="H49" s="30"/>
    </row>
    <row r="50" spans="1:9" ht="102" x14ac:dyDescent="0.25">
      <c r="A50" s="179" t="s">
        <v>9</v>
      </c>
      <c r="B50" s="136" t="s">
        <v>36</v>
      </c>
      <c r="C50" s="137" t="s">
        <v>70</v>
      </c>
      <c r="D50" s="145">
        <f>SUM(F50)</f>
        <v>7500</v>
      </c>
      <c r="E50" s="138" t="s">
        <v>19</v>
      </c>
      <c r="F50" s="139">
        <v>7500</v>
      </c>
    </row>
    <row r="51" spans="1:9" x14ac:dyDescent="0.25">
      <c r="A51" s="180" t="s">
        <v>10</v>
      </c>
      <c r="B51" s="61" t="s">
        <v>37</v>
      </c>
      <c r="C51" s="112" t="s">
        <v>71</v>
      </c>
      <c r="D51" s="92">
        <f>SUM(D52,D54)</f>
        <v>250000</v>
      </c>
      <c r="E51" s="66"/>
      <c r="F51" s="35"/>
    </row>
    <row r="52" spans="1:9" ht="24" x14ac:dyDescent="0.25">
      <c r="A52" s="181" t="s">
        <v>108</v>
      </c>
      <c r="B52" s="252" t="s">
        <v>44</v>
      </c>
      <c r="C52" s="300" t="s">
        <v>92</v>
      </c>
      <c r="D52" s="301">
        <f>SUM(F52,F53)</f>
        <v>112500</v>
      </c>
      <c r="E52" s="67" t="s">
        <v>8</v>
      </c>
      <c r="F52" s="164">
        <v>28125</v>
      </c>
      <c r="G52" s="31"/>
      <c r="H52" s="32"/>
      <c r="I52" s="32"/>
    </row>
    <row r="53" spans="1:9" ht="60" x14ac:dyDescent="0.25">
      <c r="A53" s="182"/>
      <c r="B53" s="253"/>
      <c r="C53" s="236"/>
      <c r="D53" s="302"/>
      <c r="E53" s="67" t="s">
        <v>69</v>
      </c>
      <c r="F53" s="164">
        <v>84375</v>
      </c>
      <c r="G53" s="31"/>
      <c r="H53" s="249"/>
      <c r="I53" s="31"/>
    </row>
    <row r="54" spans="1:9" ht="24" x14ac:dyDescent="0.25">
      <c r="A54" s="181" t="s">
        <v>109</v>
      </c>
      <c r="B54" s="252" t="s">
        <v>45</v>
      </c>
      <c r="C54" s="300" t="s">
        <v>92</v>
      </c>
      <c r="D54" s="301">
        <f>SUM(F54:F55)</f>
        <v>137500</v>
      </c>
      <c r="E54" s="67" t="s">
        <v>8</v>
      </c>
      <c r="F54" s="164">
        <v>34375</v>
      </c>
      <c r="G54" s="31"/>
      <c r="H54" s="249"/>
      <c r="I54" s="32"/>
    </row>
    <row r="55" spans="1:9" ht="60" x14ac:dyDescent="0.25">
      <c r="A55" s="182"/>
      <c r="B55" s="253"/>
      <c r="C55" s="236"/>
      <c r="D55" s="302"/>
      <c r="E55" s="67" t="s">
        <v>69</v>
      </c>
      <c r="F55" s="164">
        <v>103125</v>
      </c>
      <c r="G55" s="31"/>
      <c r="H55" s="32"/>
      <c r="I55" s="32"/>
    </row>
    <row r="56" spans="1:9" s="73" customFormat="1" ht="24" x14ac:dyDescent="0.25">
      <c r="A56" s="303" t="s">
        <v>22</v>
      </c>
      <c r="B56" s="204" t="s">
        <v>134</v>
      </c>
      <c r="C56" s="234"/>
      <c r="D56" s="288">
        <f>SUM(F56,F57,F58,F59)</f>
        <v>170395</v>
      </c>
      <c r="E56" s="174" t="s">
        <v>8</v>
      </c>
      <c r="F56" s="176">
        <v>50000</v>
      </c>
      <c r="G56" s="31"/>
      <c r="H56" s="32"/>
      <c r="I56" s="32"/>
    </row>
    <row r="57" spans="1:9" s="73" customFormat="1" ht="36" x14ac:dyDescent="0.25">
      <c r="A57" s="304"/>
      <c r="B57" s="205"/>
      <c r="C57" s="235"/>
      <c r="D57" s="289"/>
      <c r="E57" s="135" t="s">
        <v>94</v>
      </c>
      <c r="F57" s="177">
        <v>91000</v>
      </c>
      <c r="G57" s="31"/>
      <c r="H57" s="32"/>
      <c r="I57" s="32"/>
    </row>
    <row r="58" spans="1:9" s="73" customFormat="1" ht="36" x14ac:dyDescent="0.25">
      <c r="A58" s="304"/>
      <c r="B58" s="205"/>
      <c r="C58" s="235"/>
      <c r="D58" s="289"/>
      <c r="E58" s="84" t="s">
        <v>27</v>
      </c>
      <c r="F58" s="177">
        <v>20000</v>
      </c>
      <c r="G58" s="31"/>
      <c r="H58" s="32"/>
      <c r="I58" s="32"/>
    </row>
    <row r="59" spans="1:9" s="73" customFormat="1" ht="47.25" customHeight="1" x14ac:dyDescent="0.25">
      <c r="A59" s="305"/>
      <c r="B59" s="214"/>
      <c r="C59" s="236"/>
      <c r="D59" s="293"/>
      <c r="E59" s="135" t="s">
        <v>21</v>
      </c>
      <c r="F59" s="175">
        <v>9395</v>
      </c>
      <c r="G59" s="31"/>
      <c r="H59" s="32"/>
      <c r="I59" s="32"/>
    </row>
    <row r="60" spans="1:9" ht="33" customHeight="1" x14ac:dyDescent="0.25">
      <c r="A60" s="178" t="s">
        <v>23</v>
      </c>
      <c r="B60" s="33" t="s">
        <v>25</v>
      </c>
      <c r="C60" s="87"/>
      <c r="D60" s="99">
        <f>SUM(D61:D63)</f>
        <v>22500</v>
      </c>
      <c r="E60" s="43"/>
      <c r="F60" s="168"/>
    </row>
    <row r="61" spans="1:9" ht="38.25" customHeight="1" x14ac:dyDescent="0.25">
      <c r="A61" s="123" t="s">
        <v>131</v>
      </c>
      <c r="B61" s="45" t="s">
        <v>57</v>
      </c>
      <c r="C61" s="118" t="s">
        <v>92</v>
      </c>
      <c r="D61" s="107">
        <f>SUM(F61)</f>
        <v>4000</v>
      </c>
      <c r="E61" s="132" t="s">
        <v>8</v>
      </c>
      <c r="F61" s="139">
        <v>4000</v>
      </c>
    </row>
    <row r="62" spans="1:9" ht="31.5" customHeight="1" x14ac:dyDescent="0.25">
      <c r="A62" s="123" t="s">
        <v>132</v>
      </c>
      <c r="B62" s="45" t="s">
        <v>58</v>
      </c>
      <c r="C62" s="118" t="s">
        <v>92</v>
      </c>
      <c r="D62" s="107">
        <f>SUM(F62)</f>
        <v>11000</v>
      </c>
      <c r="E62" s="26" t="s">
        <v>8</v>
      </c>
      <c r="F62" s="139">
        <v>11000</v>
      </c>
    </row>
    <row r="63" spans="1:9" ht="27.75" customHeight="1" x14ac:dyDescent="0.25">
      <c r="A63" s="124" t="s">
        <v>133</v>
      </c>
      <c r="B63" s="45" t="s">
        <v>59</v>
      </c>
      <c r="C63" s="118" t="s">
        <v>92</v>
      </c>
      <c r="D63" s="107">
        <f>SUM(F63)</f>
        <v>7500</v>
      </c>
      <c r="E63" s="26" t="s">
        <v>8</v>
      </c>
      <c r="F63" s="139">
        <v>7500</v>
      </c>
    </row>
    <row r="64" spans="1:9" ht="15.75" x14ac:dyDescent="0.25">
      <c r="A64" s="183" t="s">
        <v>33</v>
      </c>
      <c r="B64" s="184"/>
      <c r="C64" s="105"/>
      <c r="D64" s="185">
        <f>SUM(D42,D46,D50,D51,D56,D60)</f>
        <v>813735</v>
      </c>
      <c r="E64" s="186"/>
      <c r="F64" s="187"/>
    </row>
    <row r="65" spans="1:6" ht="15.75" x14ac:dyDescent="0.25">
      <c r="A65" s="36"/>
      <c r="B65" s="36"/>
      <c r="C65" s="88"/>
      <c r="D65" s="37"/>
      <c r="E65" s="37"/>
      <c r="F65" s="37"/>
    </row>
    <row r="66" spans="1:6" s="73" customFormat="1" ht="15.75" x14ac:dyDescent="0.25">
      <c r="A66" s="89"/>
      <c r="B66" s="89"/>
      <c r="C66" s="89"/>
      <c r="D66" s="90"/>
      <c r="E66" s="90"/>
      <c r="F66" s="90"/>
    </row>
    <row r="67" spans="1:6" s="73" customFormat="1" ht="15.75" x14ac:dyDescent="0.25">
      <c r="A67" s="89"/>
      <c r="B67" s="89"/>
      <c r="C67" s="89"/>
      <c r="D67" s="90"/>
      <c r="E67" s="90"/>
      <c r="F67" s="90"/>
    </row>
    <row r="68" spans="1:6" s="73" customFormat="1" x14ac:dyDescent="0.25">
      <c r="A68" s="192" t="s">
        <v>15</v>
      </c>
      <c r="B68" s="193"/>
      <c r="C68" s="224" t="s">
        <v>68</v>
      </c>
      <c r="D68" s="196" t="s">
        <v>16</v>
      </c>
      <c r="E68" s="197" t="s">
        <v>17</v>
      </c>
      <c r="F68" s="197"/>
    </row>
    <row r="69" spans="1:6" s="73" customFormat="1" x14ac:dyDescent="0.25">
      <c r="A69" s="194"/>
      <c r="B69" s="195"/>
      <c r="C69" s="225"/>
      <c r="D69" s="196"/>
      <c r="E69" s="93" t="s">
        <v>18</v>
      </c>
      <c r="F69" s="93" t="s">
        <v>16</v>
      </c>
    </row>
    <row r="70" spans="1:6" s="73" customFormat="1" ht="31.5" customHeight="1" x14ac:dyDescent="0.25">
      <c r="A70" s="294" t="s">
        <v>67</v>
      </c>
      <c r="B70" s="295"/>
      <c r="C70" s="106"/>
      <c r="D70" s="103"/>
      <c r="E70" s="103"/>
      <c r="F70" s="104"/>
    </row>
    <row r="71" spans="1:6" s="73" customFormat="1" ht="11.25" customHeight="1" x14ac:dyDescent="0.25">
      <c r="A71" s="292" t="s">
        <v>6</v>
      </c>
      <c r="B71" s="204" t="s">
        <v>74</v>
      </c>
      <c r="C71" s="188" t="s">
        <v>86</v>
      </c>
      <c r="D71" s="288">
        <f>SUM(F71)</f>
        <v>5400</v>
      </c>
      <c r="E71" s="210" t="s">
        <v>19</v>
      </c>
      <c r="F71" s="243">
        <v>5400</v>
      </c>
    </row>
    <row r="72" spans="1:6" s="73" customFormat="1" ht="12" customHeight="1" x14ac:dyDescent="0.25">
      <c r="A72" s="292"/>
      <c r="B72" s="205"/>
      <c r="C72" s="271"/>
      <c r="D72" s="289"/>
      <c r="E72" s="211"/>
      <c r="F72" s="244"/>
    </row>
    <row r="73" spans="1:6" s="73" customFormat="1" ht="9.75" customHeight="1" x14ac:dyDescent="0.25">
      <c r="A73" s="292"/>
      <c r="B73" s="214"/>
      <c r="C73" s="191"/>
      <c r="D73" s="293"/>
      <c r="E73" s="212"/>
      <c r="F73" s="245"/>
    </row>
    <row r="74" spans="1:6" s="73" customFormat="1" ht="35.25" customHeight="1" x14ac:dyDescent="0.25">
      <c r="A74" s="114" t="s">
        <v>7</v>
      </c>
      <c r="B74" s="85" t="s">
        <v>75</v>
      </c>
      <c r="C74" s="115" t="s">
        <v>85</v>
      </c>
      <c r="D74" s="92">
        <f t="shared" ref="D74:D79" si="0">SUM(F74)</f>
        <v>3000</v>
      </c>
      <c r="E74" s="86" t="s">
        <v>19</v>
      </c>
      <c r="F74" s="139">
        <v>3000</v>
      </c>
    </row>
    <row r="75" spans="1:6" s="73" customFormat="1" ht="36" x14ac:dyDescent="0.25">
      <c r="A75" s="130" t="s">
        <v>9</v>
      </c>
      <c r="B75" s="85" t="s">
        <v>96</v>
      </c>
      <c r="C75" s="115" t="s">
        <v>97</v>
      </c>
      <c r="D75" s="127">
        <f t="shared" si="0"/>
        <v>2400</v>
      </c>
      <c r="E75" s="129" t="s">
        <v>19</v>
      </c>
      <c r="F75" s="139">
        <v>2400</v>
      </c>
    </row>
    <row r="76" spans="1:6" s="73" customFormat="1" ht="35.25" customHeight="1" x14ac:dyDescent="0.25">
      <c r="A76" s="141" t="s">
        <v>10</v>
      </c>
      <c r="B76" s="85" t="s">
        <v>111</v>
      </c>
      <c r="C76" s="115" t="s">
        <v>112</v>
      </c>
      <c r="D76" s="145">
        <f t="shared" si="0"/>
        <v>960</v>
      </c>
      <c r="E76" s="150" t="s">
        <v>19</v>
      </c>
      <c r="F76" s="139">
        <v>960</v>
      </c>
    </row>
    <row r="77" spans="1:6" s="73" customFormat="1" ht="39.75" customHeight="1" x14ac:dyDescent="0.25">
      <c r="A77" s="141" t="s">
        <v>22</v>
      </c>
      <c r="B77" s="85" t="s">
        <v>110</v>
      </c>
      <c r="C77" s="115" t="s">
        <v>113</v>
      </c>
      <c r="D77" s="145">
        <f t="shared" si="0"/>
        <v>720</v>
      </c>
      <c r="E77" s="150" t="s">
        <v>19</v>
      </c>
      <c r="F77" s="139">
        <v>720</v>
      </c>
    </row>
    <row r="78" spans="1:6" s="73" customFormat="1" ht="36" x14ac:dyDescent="0.25">
      <c r="A78" s="121" t="s">
        <v>23</v>
      </c>
      <c r="B78" s="113" t="s">
        <v>76</v>
      </c>
      <c r="C78" s="116" t="s">
        <v>87</v>
      </c>
      <c r="D78" s="92">
        <f t="shared" si="0"/>
        <v>1220</v>
      </c>
      <c r="E78" s="86" t="s">
        <v>19</v>
      </c>
      <c r="F78" s="139">
        <v>1220</v>
      </c>
    </row>
    <row r="79" spans="1:6" s="73" customFormat="1" ht="36" x14ac:dyDescent="0.25">
      <c r="A79" s="122" t="s">
        <v>30</v>
      </c>
      <c r="B79" s="113" t="s">
        <v>77</v>
      </c>
      <c r="C79" s="117" t="s">
        <v>88</v>
      </c>
      <c r="D79" s="92">
        <f t="shared" si="0"/>
        <v>1500</v>
      </c>
      <c r="E79" s="86" t="s">
        <v>19</v>
      </c>
      <c r="F79" s="139">
        <v>1500</v>
      </c>
    </row>
    <row r="80" spans="1:6" s="73" customFormat="1" x14ac:dyDescent="0.25">
      <c r="A80" s="290" t="s">
        <v>33</v>
      </c>
      <c r="B80" s="291"/>
      <c r="C80" s="185">
        <f>SUM(D71,D74,D78,D79,D75,D76,D77)</f>
        <v>15200</v>
      </c>
      <c r="D80" s="186"/>
      <c r="E80" s="186"/>
      <c r="F80" s="187"/>
    </row>
    <row r="81" spans="1:7" ht="15.75" x14ac:dyDescent="0.25">
      <c r="A81" s="38"/>
      <c r="B81" s="38"/>
      <c r="C81" s="89"/>
      <c r="D81" s="39"/>
      <c r="E81" s="39"/>
      <c r="F81" s="39"/>
    </row>
    <row r="82" spans="1:7" s="73" customFormat="1" ht="15.75" x14ac:dyDescent="0.25">
      <c r="A82" s="89"/>
      <c r="B82" s="89"/>
      <c r="C82" s="89"/>
      <c r="D82" s="90"/>
      <c r="E82" s="90"/>
      <c r="F82" s="90"/>
    </row>
    <row r="83" spans="1:7" ht="15.75" x14ac:dyDescent="0.25">
      <c r="A83" s="38"/>
      <c r="B83" s="38"/>
      <c r="C83" s="89"/>
      <c r="D83" s="39"/>
      <c r="E83" s="39"/>
      <c r="F83" s="39"/>
    </row>
    <row r="84" spans="1:7" x14ac:dyDescent="0.25">
      <c r="A84" s="196" t="s">
        <v>15</v>
      </c>
      <c r="B84" s="196"/>
      <c r="C84" s="224" t="s">
        <v>68</v>
      </c>
      <c r="D84" s="196" t="s">
        <v>16</v>
      </c>
      <c r="E84" s="197" t="s">
        <v>17</v>
      </c>
      <c r="F84" s="197"/>
    </row>
    <row r="85" spans="1:7" x14ac:dyDescent="0.25">
      <c r="A85" s="196"/>
      <c r="B85" s="196"/>
      <c r="C85" s="225"/>
      <c r="D85" s="196"/>
      <c r="E85" s="47" t="s">
        <v>18</v>
      </c>
      <c r="F85" s="47" t="s">
        <v>16</v>
      </c>
    </row>
    <row r="86" spans="1:7" x14ac:dyDescent="0.25">
      <c r="A86" s="198" t="s">
        <v>66</v>
      </c>
      <c r="B86" s="199"/>
      <c r="C86" s="100"/>
      <c r="D86" s="48"/>
      <c r="E86" s="48"/>
      <c r="F86" s="49"/>
    </row>
    <row r="87" spans="1:7" x14ac:dyDescent="0.25">
      <c r="A87" s="200"/>
      <c r="B87" s="201"/>
      <c r="C87" s="101"/>
      <c r="D87" s="50"/>
      <c r="E87" s="50"/>
      <c r="F87" s="51"/>
    </row>
    <row r="88" spans="1:7" ht="15" customHeight="1" x14ac:dyDescent="0.25">
      <c r="A88" s="218" t="s">
        <v>6</v>
      </c>
      <c r="B88" s="241" t="s">
        <v>105</v>
      </c>
      <c r="C88" s="188" t="s">
        <v>81</v>
      </c>
      <c r="D88" s="256">
        <v>5000</v>
      </c>
      <c r="E88" s="210" t="s">
        <v>8</v>
      </c>
      <c r="F88" s="243">
        <f>SUM(D88:D94)</f>
        <v>37500</v>
      </c>
    </row>
    <row r="89" spans="1:7" ht="27.75" customHeight="1" x14ac:dyDescent="0.25">
      <c r="A89" s="219"/>
      <c r="B89" s="255"/>
      <c r="C89" s="191"/>
      <c r="D89" s="256"/>
      <c r="E89" s="211"/>
      <c r="F89" s="244"/>
    </row>
    <row r="90" spans="1:7" ht="63.75" x14ac:dyDescent="0.25">
      <c r="A90" s="58" t="s">
        <v>7</v>
      </c>
      <c r="B90" s="59" t="s">
        <v>104</v>
      </c>
      <c r="C90" s="115" t="s">
        <v>81</v>
      </c>
      <c r="D90" s="166">
        <v>5000</v>
      </c>
      <c r="E90" s="211"/>
      <c r="F90" s="244"/>
    </row>
    <row r="91" spans="1:7" ht="70.5" customHeight="1" x14ac:dyDescent="0.25">
      <c r="A91" s="58" t="s">
        <v>9</v>
      </c>
      <c r="B91" s="59" t="s">
        <v>103</v>
      </c>
      <c r="C91" s="115" t="s">
        <v>81</v>
      </c>
      <c r="D91" s="166">
        <v>9000</v>
      </c>
      <c r="E91" s="211"/>
      <c r="F91" s="244"/>
    </row>
    <row r="92" spans="1:7" ht="51" x14ac:dyDescent="0.25">
      <c r="A92" s="44" t="s">
        <v>10</v>
      </c>
      <c r="B92" s="60" t="s">
        <v>102</v>
      </c>
      <c r="C92" s="109" t="s">
        <v>81</v>
      </c>
      <c r="D92" s="166">
        <v>5000</v>
      </c>
      <c r="E92" s="211"/>
      <c r="F92" s="244"/>
      <c r="G92" s="30"/>
    </row>
    <row r="93" spans="1:7" ht="63.75" x14ac:dyDescent="0.25">
      <c r="A93" s="44" t="s">
        <v>22</v>
      </c>
      <c r="B93" s="60" t="s">
        <v>72</v>
      </c>
      <c r="C93" s="116" t="s">
        <v>81</v>
      </c>
      <c r="D93" s="166">
        <v>5000</v>
      </c>
      <c r="E93" s="211"/>
      <c r="F93" s="244"/>
    </row>
    <row r="94" spans="1:7" ht="90" customHeight="1" x14ac:dyDescent="0.25">
      <c r="A94" s="58" t="s">
        <v>23</v>
      </c>
      <c r="B94" s="59" t="s">
        <v>101</v>
      </c>
      <c r="C94" s="115" t="s">
        <v>81</v>
      </c>
      <c r="D94" s="166">
        <v>8500</v>
      </c>
      <c r="E94" s="212"/>
      <c r="F94" s="245"/>
    </row>
    <row r="95" spans="1:7" ht="36" customHeight="1" x14ac:dyDescent="0.25">
      <c r="A95" s="218" t="s">
        <v>30</v>
      </c>
      <c r="B95" s="241" t="s">
        <v>73</v>
      </c>
      <c r="C95" s="188" t="s">
        <v>99</v>
      </c>
      <c r="D95" s="254">
        <f>SUM(F95)</f>
        <v>80000</v>
      </c>
      <c r="E95" s="210" t="s">
        <v>8</v>
      </c>
      <c r="F95" s="243">
        <v>80000</v>
      </c>
    </row>
    <row r="96" spans="1:7" x14ac:dyDescent="0.25">
      <c r="A96" s="219"/>
      <c r="B96" s="242"/>
      <c r="C96" s="191"/>
      <c r="D96" s="254"/>
      <c r="E96" s="212"/>
      <c r="F96" s="245"/>
    </row>
    <row r="97" spans="1:6" ht="15.75" x14ac:dyDescent="0.25">
      <c r="A97" s="183" t="s">
        <v>33</v>
      </c>
      <c r="B97" s="184"/>
      <c r="C97" s="185">
        <f>SUM(D88,D90,D91,D92,D93,D94,D95)</f>
        <v>117500</v>
      </c>
      <c r="D97" s="186"/>
      <c r="E97" s="186"/>
      <c r="F97" s="187"/>
    </row>
    <row r="98" spans="1:6" ht="15.75" x14ac:dyDescent="0.25">
      <c r="A98" s="36"/>
      <c r="B98" s="36"/>
      <c r="C98" s="88"/>
      <c r="D98" s="37"/>
      <c r="E98" s="37"/>
      <c r="F98" s="37"/>
    </row>
    <row r="99" spans="1:6" ht="15.75" x14ac:dyDescent="0.25">
      <c r="A99" s="38"/>
      <c r="B99" s="38"/>
      <c r="C99" s="89"/>
      <c r="D99" s="39"/>
      <c r="E99" s="39"/>
      <c r="F99" s="39"/>
    </row>
    <row r="100" spans="1:6" ht="15.75" x14ac:dyDescent="0.25">
      <c r="A100" s="38"/>
      <c r="B100" s="38"/>
      <c r="C100" s="89"/>
      <c r="D100" s="39"/>
      <c r="E100" s="39"/>
      <c r="F100" s="39"/>
    </row>
    <row r="101" spans="1:6" x14ac:dyDescent="0.25">
      <c r="A101" s="196" t="s">
        <v>15</v>
      </c>
      <c r="B101" s="196"/>
      <c r="C101" s="224" t="s">
        <v>68</v>
      </c>
      <c r="D101" s="196" t="s">
        <v>16</v>
      </c>
      <c r="E101" s="197" t="s">
        <v>17</v>
      </c>
      <c r="F101" s="197"/>
    </row>
    <row r="102" spans="1:6" x14ac:dyDescent="0.25">
      <c r="A102" s="196"/>
      <c r="B102" s="196"/>
      <c r="C102" s="225"/>
      <c r="D102" s="196"/>
      <c r="E102" s="47" t="s">
        <v>18</v>
      </c>
      <c r="F102" s="47" t="s">
        <v>16</v>
      </c>
    </row>
    <row r="103" spans="1:6" x14ac:dyDescent="0.25">
      <c r="A103" s="198" t="s">
        <v>65</v>
      </c>
      <c r="B103" s="199"/>
      <c r="C103" s="100"/>
      <c r="D103" s="48"/>
      <c r="E103" s="48"/>
      <c r="F103" s="49"/>
    </row>
    <row r="104" spans="1:6" x14ac:dyDescent="0.25">
      <c r="A104" s="200"/>
      <c r="B104" s="201"/>
      <c r="C104" s="101"/>
      <c r="D104" s="50"/>
      <c r="E104" s="50"/>
      <c r="F104" s="51"/>
    </row>
    <row r="105" spans="1:6" x14ac:dyDescent="0.25">
      <c r="A105" s="215" t="s">
        <v>6</v>
      </c>
      <c r="B105" s="204" t="s">
        <v>48</v>
      </c>
      <c r="C105" s="188" t="s">
        <v>114</v>
      </c>
      <c r="D105" s="246">
        <f>SUM(F105)</f>
        <v>31400</v>
      </c>
      <c r="E105" s="210" t="s">
        <v>19</v>
      </c>
      <c r="F105" s="243">
        <v>31400</v>
      </c>
    </row>
    <row r="106" spans="1:6" x14ac:dyDescent="0.25">
      <c r="A106" s="216"/>
      <c r="B106" s="205"/>
      <c r="C106" s="189"/>
      <c r="D106" s="247"/>
      <c r="E106" s="211"/>
      <c r="F106" s="244"/>
    </row>
    <row r="107" spans="1:6" x14ac:dyDescent="0.25">
      <c r="A107" s="217"/>
      <c r="B107" s="214"/>
      <c r="C107" s="190"/>
      <c r="D107" s="248"/>
      <c r="E107" s="212"/>
      <c r="F107" s="245"/>
    </row>
    <row r="108" spans="1:6" ht="15" customHeight="1" x14ac:dyDescent="0.25">
      <c r="A108" s="52" t="s">
        <v>7</v>
      </c>
      <c r="B108" s="23" t="s">
        <v>49</v>
      </c>
      <c r="C108" s="98" t="s">
        <v>79</v>
      </c>
      <c r="D108" s="53">
        <f>SUM(D109:D114)</f>
        <v>97500</v>
      </c>
      <c r="E108" s="54"/>
      <c r="F108" s="169"/>
    </row>
    <row r="109" spans="1:6" ht="15" customHeight="1" x14ac:dyDescent="0.25">
      <c r="A109" s="55"/>
      <c r="B109" s="56" t="s">
        <v>39</v>
      </c>
      <c r="C109" s="109"/>
      <c r="D109" s="62">
        <v>7000</v>
      </c>
      <c r="E109" s="211" t="s">
        <v>19</v>
      </c>
      <c r="F109" s="244">
        <f>SUM(D109:D114)</f>
        <v>97500</v>
      </c>
    </row>
    <row r="110" spans="1:6" ht="15" customHeight="1" x14ac:dyDescent="0.25">
      <c r="A110" s="57"/>
      <c r="B110" s="108" t="s">
        <v>38</v>
      </c>
      <c r="C110" s="110"/>
      <c r="D110" s="62">
        <v>7500</v>
      </c>
      <c r="E110" s="211"/>
      <c r="F110" s="244"/>
    </row>
    <row r="111" spans="1:6" x14ac:dyDescent="0.25">
      <c r="A111" s="55"/>
      <c r="B111" s="22" t="s">
        <v>40</v>
      </c>
      <c r="C111" s="111"/>
      <c r="D111" s="62">
        <v>40000</v>
      </c>
      <c r="E111" s="211"/>
      <c r="F111" s="244"/>
    </row>
    <row r="112" spans="1:6" x14ac:dyDescent="0.25">
      <c r="A112" s="55"/>
      <c r="B112" s="22" t="s">
        <v>41</v>
      </c>
      <c r="C112" s="111"/>
      <c r="D112" s="62">
        <v>11000</v>
      </c>
      <c r="E112" s="211"/>
      <c r="F112" s="244"/>
    </row>
    <row r="113" spans="1:6" x14ac:dyDescent="0.25">
      <c r="A113" s="55"/>
      <c r="B113" s="22" t="s">
        <v>42</v>
      </c>
      <c r="C113" s="111"/>
      <c r="D113" s="62">
        <v>10000</v>
      </c>
      <c r="E113" s="211"/>
      <c r="F113" s="244"/>
    </row>
    <row r="114" spans="1:6" x14ac:dyDescent="0.25">
      <c r="A114" s="55"/>
      <c r="B114" s="22" t="s">
        <v>43</v>
      </c>
      <c r="C114" s="111"/>
      <c r="D114" s="120">
        <v>22000</v>
      </c>
      <c r="E114" s="212"/>
      <c r="F114" s="244"/>
    </row>
    <row r="115" spans="1:6" s="73" customFormat="1" ht="41.25" customHeight="1" x14ac:dyDescent="0.25">
      <c r="A115" s="146" t="s">
        <v>9</v>
      </c>
      <c r="B115" s="147" t="s">
        <v>56</v>
      </c>
      <c r="C115" s="148" t="s">
        <v>93</v>
      </c>
      <c r="D115" s="149">
        <f>SUM(F115:F115)</f>
        <v>10000</v>
      </c>
      <c r="E115" s="153" t="s">
        <v>8</v>
      </c>
      <c r="F115" s="163">
        <v>10000</v>
      </c>
    </row>
    <row r="116" spans="1:6" ht="15.75" x14ac:dyDescent="0.25">
      <c r="A116" s="183" t="s">
        <v>33</v>
      </c>
      <c r="B116" s="184"/>
      <c r="C116" s="185">
        <f>SUM(D108,D105,D115)</f>
        <v>138900</v>
      </c>
      <c r="D116" s="186"/>
      <c r="E116" s="186"/>
      <c r="F116" s="187"/>
    </row>
    <row r="117" spans="1:6" ht="15.75" x14ac:dyDescent="0.25">
      <c r="A117" s="38"/>
      <c r="B117" s="38"/>
      <c r="C117" s="89"/>
      <c r="D117" s="39"/>
      <c r="E117" s="39"/>
      <c r="F117" s="39"/>
    </row>
    <row r="118" spans="1:6" ht="15.75" x14ac:dyDescent="0.25">
      <c r="A118" s="38"/>
      <c r="B118" s="38"/>
      <c r="C118" s="89"/>
      <c r="D118" s="39"/>
      <c r="E118" s="39"/>
      <c r="F118" s="39"/>
    </row>
    <row r="119" spans="1:6" ht="15.75" x14ac:dyDescent="0.25">
      <c r="A119" s="38"/>
      <c r="B119" s="38"/>
      <c r="C119" s="89"/>
      <c r="D119" s="39"/>
      <c r="E119" s="39"/>
      <c r="F119" s="39"/>
    </row>
    <row r="120" spans="1:6" x14ac:dyDescent="0.25">
      <c r="A120" s="192" t="s">
        <v>15</v>
      </c>
      <c r="B120" s="193"/>
      <c r="C120" s="224" t="s">
        <v>68</v>
      </c>
      <c r="D120" s="196" t="s">
        <v>16</v>
      </c>
      <c r="E120" s="197" t="s">
        <v>17</v>
      </c>
      <c r="F120" s="197"/>
    </row>
    <row r="121" spans="1:6" x14ac:dyDescent="0.25">
      <c r="A121" s="194"/>
      <c r="B121" s="195"/>
      <c r="C121" s="225"/>
      <c r="D121" s="196"/>
      <c r="E121" s="47" t="s">
        <v>18</v>
      </c>
      <c r="F121" s="47" t="s">
        <v>16</v>
      </c>
    </row>
    <row r="122" spans="1:6" x14ac:dyDescent="0.25">
      <c r="A122" s="198" t="s">
        <v>64</v>
      </c>
      <c r="B122" s="199"/>
      <c r="C122" s="100"/>
      <c r="D122" s="48"/>
      <c r="E122" s="48"/>
      <c r="F122" s="49"/>
    </row>
    <row r="123" spans="1:6" ht="16.899999999999999" customHeight="1" x14ac:dyDescent="0.25">
      <c r="A123" s="200"/>
      <c r="B123" s="201"/>
      <c r="C123" s="101"/>
      <c r="D123" s="50"/>
      <c r="E123" s="50"/>
      <c r="F123" s="51"/>
    </row>
    <row r="124" spans="1:6" ht="83.25" customHeight="1" x14ac:dyDescent="0.25">
      <c r="A124" s="159" t="s">
        <v>6</v>
      </c>
      <c r="B124" s="154" t="s">
        <v>46</v>
      </c>
      <c r="C124" s="155" t="s">
        <v>91</v>
      </c>
      <c r="D124" s="144">
        <f>SUM(F124)</f>
        <v>55000</v>
      </c>
      <c r="E124" s="54" t="s">
        <v>8</v>
      </c>
      <c r="F124" s="163">
        <v>55000</v>
      </c>
    </row>
    <row r="125" spans="1:6" ht="38.25" customHeight="1" x14ac:dyDescent="0.25">
      <c r="A125" s="215" t="s">
        <v>7</v>
      </c>
      <c r="B125" s="204" t="s">
        <v>116</v>
      </c>
      <c r="C125" s="188" t="s">
        <v>117</v>
      </c>
      <c r="D125" s="246">
        <f>SUM(F125,F126,F127)</f>
        <v>45500</v>
      </c>
      <c r="E125" s="54" t="s">
        <v>8</v>
      </c>
      <c r="F125" s="163">
        <v>38400</v>
      </c>
    </row>
    <row r="126" spans="1:6" s="73" customFormat="1" ht="36.75" customHeight="1" x14ac:dyDescent="0.25">
      <c r="A126" s="216"/>
      <c r="B126" s="205"/>
      <c r="C126" s="271"/>
      <c r="D126" s="247"/>
      <c r="E126" s="156" t="s">
        <v>19</v>
      </c>
      <c r="F126" s="165">
        <v>5000</v>
      </c>
    </row>
    <row r="127" spans="1:6" ht="32.25" customHeight="1" x14ac:dyDescent="0.25">
      <c r="A127" s="217"/>
      <c r="B127" s="214"/>
      <c r="C127" s="191"/>
      <c r="D127" s="248"/>
      <c r="E127" s="157" t="s">
        <v>55</v>
      </c>
      <c r="F127" s="164">
        <v>2100</v>
      </c>
    </row>
    <row r="128" spans="1:6" ht="15.75" x14ac:dyDescent="0.25">
      <c r="A128" s="183" t="s">
        <v>33</v>
      </c>
      <c r="B128" s="184"/>
      <c r="C128" s="105"/>
      <c r="D128" s="185">
        <f>SUM(D124,D125)</f>
        <v>100500</v>
      </c>
      <c r="E128" s="186"/>
      <c r="F128" s="187"/>
    </row>
    <row r="129" spans="1:6" x14ac:dyDescent="0.25">
      <c r="A129" s="40"/>
      <c r="B129" s="40"/>
      <c r="C129" s="91"/>
      <c r="D129" s="41"/>
      <c r="E129" s="42"/>
      <c r="F129" s="42"/>
    </row>
    <row r="130" spans="1:6" x14ac:dyDescent="0.25">
      <c r="A130" s="40"/>
      <c r="B130" s="40"/>
      <c r="C130" s="91"/>
      <c r="D130" s="41"/>
      <c r="E130" s="42"/>
      <c r="F130" s="42"/>
    </row>
    <row r="131" spans="1:6" x14ac:dyDescent="0.25">
      <c r="A131" s="192" t="s">
        <v>15</v>
      </c>
      <c r="B131" s="193"/>
      <c r="C131" s="224" t="s">
        <v>68</v>
      </c>
      <c r="D131" s="196" t="s">
        <v>16</v>
      </c>
      <c r="E131" s="197" t="s">
        <v>17</v>
      </c>
      <c r="F131" s="197"/>
    </row>
    <row r="132" spans="1:6" x14ac:dyDescent="0.25">
      <c r="A132" s="194"/>
      <c r="B132" s="195"/>
      <c r="C132" s="225"/>
      <c r="D132" s="196"/>
      <c r="E132" s="47" t="s">
        <v>18</v>
      </c>
      <c r="F132" s="47" t="s">
        <v>16</v>
      </c>
    </row>
    <row r="133" spans="1:6" ht="15" customHeight="1" x14ac:dyDescent="0.25">
      <c r="A133" s="198" t="s">
        <v>63</v>
      </c>
      <c r="B133" s="199"/>
      <c r="C133" s="125"/>
      <c r="D133" s="94"/>
      <c r="E133" s="94"/>
      <c r="F133" s="95"/>
    </row>
    <row r="134" spans="1:6" ht="15" customHeight="1" x14ac:dyDescent="0.25">
      <c r="A134" s="200"/>
      <c r="B134" s="201"/>
      <c r="C134" s="126"/>
      <c r="D134" s="96"/>
      <c r="E134" s="96"/>
      <c r="F134" s="97"/>
    </row>
    <row r="135" spans="1:6" ht="37.5" customHeight="1" x14ac:dyDescent="0.25">
      <c r="A135" s="158" t="s">
        <v>6</v>
      </c>
      <c r="B135" s="154" t="s">
        <v>24</v>
      </c>
      <c r="C135" s="142" t="s">
        <v>83</v>
      </c>
      <c r="D135" s="143">
        <f>SUM(F135)</f>
        <v>2500</v>
      </c>
      <c r="E135" s="167" t="s">
        <v>8</v>
      </c>
      <c r="F135" s="163">
        <v>2500</v>
      </c>
    </row>
    <row r="136" spans="1:6" ht="37.5" customHeight="1" x14ac:dyDescent="0.25">
      <c r="A136" s="46" t="s">
        <v>7</v>
      </c>
      <c r="B136" s="85" t="s">
        <v>29</v>
      </c>
      <c r="C136" s="115" t="s">
        <v>82</v>
      </c>
      <c r="D136" s="145">
        <f>SUM(F136)</f>
        <v>2500</v>
      </c>
      <c r="E136" s="167" t="s">
        <v>8</v>
      </c>
      <c r="F136" s="139">
        <v>2500</v>
      </c>
    </row>
    <row r="137" spans="1:6" ht="38.25" x14ac:dyDescent="0.25">
      <c r="A137" s="128" t="s">
        <v>9</v>
      </c>
      <c r="B137" s="85" t="s">
        <v>115</v>
      </c>
      <c r="C137" s="115" t="s">
        <v>84</v>
      </c>
      <c r="D137" s="127">
        <f>SUM(F137)</f>
        <v>3500</v>
      </c>
      <c r="E137" s="138" t="s">
        <v>8</v>
      </c>
      <c r="F137" s="139">
        <v>3500</v>
      </c>
    </row>
    <row r="138" spans="1:6" s="73" customFormat="1" ht="18" customHeight="1" x14ac:dyDescent="0.25">
      <c r="A138" s="218" t="s">
        <v>10</v>
      </c>
      <c r="B138" s="204" t="s">
        <v>98</v>
      </c>
      <c r="C138" s="188" t="s">
        <v>84</v>
      </c>
      <c r="D138" s="288">
        <f>SUM(F138:F139)</f>
        <v>1000</v>
      </c>
      <c r="E138" s="210" t="s">
        <v>8</v>
      </c>
      <c r="F138" s="243">
        <v>1000</v>
      </c>
    </row>
    <row r="139" spans="1:6" x14ac:dyDescent="0.25">
      <c r="A139" s="219"/>
      <c r="B139" s="205"/>
      <c r="C139" s="271"/>
      <c r="D139" s="289"/>
      <c r="E139" s="212"/>
      <c r="F139" s="245"/>
    </row>
    <row r="140" spans="1:6" x14ac:dyDescent="0.25">
      <c r="A140" s="283" t="s">
        <v>33</v>
      </c>
      <c r="B140" s="284"/>
      <c r="C140" s="140"/>
      <c r="D140" s="287">
        <f>SUM(D135:D139)</f>
        <v>9500</v>
      </c>
      <c r="E140" s="287"/>
      <c r="F140" s="287"/>
    </row>
    <row r="141" spans="1:6" ht="15.75" x14ac:dyDescent="0.25">
      <c r="A141" s="38"/>
      <c r="B141" s="38"/>
      <c r="C141" s="89"/>
      <c r="D141" s="39"/>
      <c r="E141" s="39"/>
      <c r="F141" s="39"/>
    </row>
    <row r="142" spans="1:6" ht="15.75" thickBot="1" x14ac:dyDescent="0.3">
      <c r="A142" s="40"/>
      <c r="B142" s="40"/>
      <c r="C142" s="91"/>
      <c r="D142" s="41"/>
      <c r="E142" s="42"/>
      <c r="F142" s="42"/>
    </row>
    <row r="143" spans="1:6" ht="15.6" customHeight="1" x14ac:dyDescent="0.25">
      <c r="A143" s="260" t="s">
        <v>15</v>
      </c>
      <c r="B143" s="261"/>
      <c r="C143" s="285" t="s">
        <v>68</v>
      </c>
      <c r="D143" s="264" t="s">
        <v>16</v>
      </c>
      <c r="E143" s="257" t="s">
        <v>17</v>
      </c>
      <c r="F143" s="258"/>
    </row>
    <row r="144" spans="1:6" ht="13.9" customHeight="1" thickBot="1" x14ac:dyDescent="0.3">
      <c r="A144" s="262"/>
      <c r="B144" s="263"/>
      <c r="C144" s="286"/>
      <c r="D144" s="196"/>
      <c r="E144" s="47" t="s">
        <v>18</v>
      </c>
      <c r="F144" s="63" t="s">
        <v>16</v>
      </c>
    </row>
    <row r="145" spans="1:6" ht="31.5" customHeight="1" thickBot="1" x14ac:dyDescent="0.3">
      <c r="A145" s="265" t="s">
        <v>62</v>
      </c>
      <c r="B145" s="266"/>
      <c r="C145" s="134"/>
      <c r="D145" s="64"/>
      <c r="E145" s="64"/>
      <c r="F145" s="65"/>
    </row>
    <row r="146" spans="1:6" ht="38.25" customHeight="1" x14ac:dyDescent="0.25">
      <c r="A146" s="276" t="s">
        <v>6</v>
      </c>
      <c r="B146" s="274" t="s">
        <v>53</v>
      </c>
      <c r="C146" s="272" t="s">
        <v>90</v>
      </c>
      <c r="D146" s="267">
        <f>SUM(F146, F147)</f>
        <v>30590</v>
      </c>
      <c r="E146" s="151" t="s">
        <v>52</v>
      </c>
      <c r="F146" s="170">
        <v>18300</v>
      </c>
    </row>
    <row r="147" spans="1:6" ht="40.5" customHeight="1" x14ac:dyDescent="0.25">
      <c r="A147" s="277"/>
      <c r="B147" s="275"/>
      <c r="C147" s="273"/>
      <c r="D147" s="268"/>
      <c r="E147" s="152" t="s">
        <v>8</v>
      </c>
      <c r="F147" s="171">
        <v>12290</v>
      </c>
    </row>
    <row r="148" spans="1:6" ht="39" customHeight="1" x14ac:dyDescent="0.25">
      <c r="A148" s="278" t="s">
        <v>7</v>
      </c>
      <c r="B148" s="280" t="s">
        <v>54</v>
      </c>
      <c r="C148" s="282" t="s">
        <v>89</v>
      </c>
      <c r="D148" s="246">
        <f>SUM(F148:F149)</f>
        <v>50000</v>
      </c>
      <c r="E148" s="135" t="s">
        <v>19</v>
      </c>
      <c r="F148" s="172">
        <v>28000</v>
      </c>
    </row>
    <row r="149" spans="1:6" ht="39.75" customHeight="1" x14ac:dyDescent="0.25">
      <c r="A149" s="279"/>
      <c r="B149" s="281"/>
      <c r="C149" s="273"/>
      <c r="D149" s="248"/>
      <c r="E149" s="135" t="s">
        <v>94</v>
      </c>
      <c r="F149" s="173">
        <v>22000</v>
      </c>
    </row>
    <row r="150" spans="1:6" ht="15.75" x14ac:dyDescent="0.25">
      <c r="A150" s="259" t="s">
        <v>33</v>
      </c>
      <c r="B150" s="259"/>
      <c r="C150" s="133"/>
      <c r="D150" s="269">
        <f>SUM(D146,D148)</f>
        <v>80590</v>
      </c>
      <c r="E150" s="269"/>
      <c r="F150" s="269"/>
    </row>
    <row r="151" spans="1:6" ht="15.75" x14ac:dyDescent="0.25">
      <c r="A151" s="38"/>
      <c r="B151" s="38"/>
      <c r="C151" s="89"/>
      <c r="D151" s="39"/>
      <c r="E151" s="39"/>
      <c r="F151" s="39"/>
    </row>
    <row r="152" spans="1:6" ht="15.75" x14ac:dyDescent="0.25">
      <c r="A152" s="38"/>
      <c r="B152" s="38"/>
      <c r="C152" s="89"/>
      <c r="D152" s="39"/>
      <c r="E152" s="39"/>
      <c r="F152" s="39"/>
    </row>
    <row r="153" spans="1:6" ht="15.75" x14ac:dyDescent="0.25">
      <c r="A153" s="38"/>
      <c r="B153" s="38"/>
      <c r="C153" s="89"/>
      <c r="D153" s="39"/>
      <c r="E153" s="39"/>
      <c r="F153" s="39"/>
    </row>
    <row r="154" spans="1:6" x14ac:dyDescent="0.25">
      <c r="A154" s="192" t="s">
        <v>15</v>
      </c>
      <c r="B154" s="193"/>
      <c r="C154" s="224" t="s">
        <v>68</v>
      </c>
      <c r="D154" s="196" t="s">
        <v>16</v>
      </c>
      <c r="E154" s="197" t="s">
        <v>17</v>
      </c>
      <c r="F154" s="197"/>
    </row>
    <row r="155" spans="1:6" x14ac:dyDescent="0.25">
      <c r="A155" s="194"/>
      <c r="B155" s="195"/>
      <c r="C155" s="225"/>
      <c r="D155" s="196"/>
      <c r="E155" s="47" t="s">
        <v>18</v>
      </c>
      <c r="F155" s="47" t="s">
        <v>16</v>
      </c>
    </row>
    <row r="156" spans="1:6" x14ac:dyDescent="0.25">
      <c r="A156" s="198" t="s">
        <v>61</v>
      </c>
      <c r="B156" s="199"/>
      <c r="C156" s="100"/>
      <c r="D156" s="48"/>
      <c r="E156" s="48"/>
      <c r="F156" s="49"/>
    </row>
    <row r="157" spans="1:6" x14ac:dyDescent="0.25">
      <c r="A157" s="200"/>
      <c r="B157" s="201"/>
      <c r="C157" s="101"/>
      <c r="D157" s="50"/>
      <c r="E157" s="50"/>
      <c r="F157" s="51"/>
    </row>
    <row r="158" spans="1:6" x14ac:dyDescent="0.25">
      <c r="A158" s="215" t="s">
        <v>6</v>
      </c>
      <c r="B158" s="204" t="s">
        <v>50</v>
      </c>
      <c r="C158" s="188" t="s">
        <v>119</v>
      </c>
      <c r="D158" s="206">
        <f>SUM(F158)</f>
        <v>27500</v>
      </c>
      <c r="E158" s="210" t="s">
        <v>95</v>
      </c>
      <c r="F158" s="243">
        <v>27500</v>
      </c>
    </row>
    <row r="159" spans="1:6" x14ac:dyDescent="0.25">
      <c r="A159" s="216"/>
      <c r="B159" s="205"/>
      <c r="C159" s="189"/>
      <c r="D159" s="207"/>
      <c r="E159" s="211"/>
      <c r="F159" s="244"/>
    </row>
    <row r="160" spans="1:6" x14ac:dyDescent="0.25">
      <c r="A160" s="216"/>
      <c r="B160" s="205"/>
      <c r="C160" s="189"/>
      <c r="D160" s="207"/>
      <c r="E160" s="211"/>
      <c r="F160" s="244"/>
    </row>
    <row r="161" spans="1:6" ht="47.25" customHeight="1" x14ac:dyDescent="0.25">
      <c r="A161" s="217"/>
      <c r="B161" s="214"/>
      <c r="C161" s="190"/>
      <c r="D161" s="213"/>
      <c r="E161" s="212"/>
      <c r="F161" s="245"/>
    </row>
    <row r="162" spans="1:6" ht="15.75" x14ac:dyDescent="0.25">
      <c r="A162" s="183" t="s">
        <v>33</v>
      </c>
      <c r="B162" s="184"/>
      <c r="C162" s="105"/>
      <c r="D162" s="185">
        <f>SUM(D158)</f>
        <v>27500</v>
      </c>
      <c r="E162" s="186"/>
      <c r="F162" s="187"/>
    </row>
    <row r="163" spans="1:6" ht="15.75" x14ac:dyDescent="0.25">
      <c r="A163" s="38"/>
      <c r="B163" s="38"/>
      <c r="C163" s="89"/>
      <c r="D163" s="39"/>
      <c r="E163" s="39"/>
      <c r="F163" s="39"/>
    </row>
    <row r="164" spans="1:6" ht="15.75" x14ac:dyDescent="0.25">
      <c r="A164" s="38"/>
      <c r="B164" s="38"/>
      <c r="C164" s="89"/>
      <c r="D164" s="39"/>
      <c r="E164" s="39"/>
      <c r="F164" s="39"/>
    </row>
    <row r="165" spans="1:6" ht="15.75" x14ac:dyDescent="0.25">
      <c r="A165" s="38"/>
      <c r="B165" s="38"/>
      <c r="C165" s="89"/>
      <c r="D165" s="39"/>
      <c r="E165" s="39"/>
      <c r="F165" s="39"/>
    </row>
    <row r="166" spans="1:6" x14ac:dyDescent="0.25">
      <c r="A166" s="192" t="s">
        <v>15</v>
      </c>
      <c r="B166" s="193"/>
      <c r="C166" s="224" t="s">
        <v>68</v>
      </c>
      <c r="D166" s="196" t="s">
        <v>16</v>
      </c>
      <c r="E166" s="197" t="s">
        <v>17</v>
      </c>
      <c r="F166" s="197"/>
    </row>
    <row r="167" spans="1:6" x14ac:dyDescent="0.25">
      <c r="A167" s="194"/>
      <c r="B167" s="195"/>
      <c r="C167" s="225"/>
      <c r="D167" s="196"/>
      <c r="E167" s="47" t="s">
        <v>18</v>
      </c>
      <c r="F167" s="47" t="s">
        <v>16</v>
      </c>
    </row>
    <row r="168" spans="1:6" x14ac:dyDescent="0.25">
      <c r="A168" s="198" t="s">
        <v>60</v>
      </c>
      <c r="B168" s="199"/>
      <c r="C168" s="100"/>
      <c r="D168" s="48"/>
      <c r="E168" s="48"/>
      <c r="F168" s="49"/>
    </row>
    <row r="169" spans="1:6" x14ac:dyDescent="0.25">
      <c r="A169" s="200"/>
      <c r="B169" s="201"/>
      <c r="C169" s="101"/>
      <c r="D169" s="50"/>
      <c r="E169" s="50"/>
      <c r="F169" s="51"/>
    </row>
    <row r="170" spans="1:6" ht="15" customHeight="1" x14ac:dyDescent="0.25">
      <c r="A170" s="215" t="s">
        <v>6</v>
      </c>
      <c r="B170" s="204" t="s">
        <v>51</v>
      </c>
      <c r="C170" s="188" t="s">
        <v>122</v>
      </c>
      <c r="D170" s="251">
        <f>SUM(F170)</f>
        <v>29000</v>
      </c>
      <c r="E170" s="210" t="s">
        <v>8</v>
      </c>
      <c r="F170" s="243">
        <v>29000</v>
      </c>
    </row>
    <row r="171" spans="1:6" x14ac:dyDescent="0.25">
      <c r="A171" s="216"/>
      <c r="B171" s="205"/>
      <c r="C171" s="271"/>
      <c r="D171" s="251"/>
      <c r="E171" s="211"/>
      <c r="F171" s="244"/>
    </row>
    <row r="172" spans="1:6" ht="36" customHeight="1" x14ac:dyDescent="0.25">
      <c r="A172" s="217"/>
      <c r="B172" s="214"/>
      <c r="C172" s="191"/>
      <c r="D172" s="251"/>
      <c r="E172" s="212"/>
      <c r="F172" s="245"/>
    </row>
    <row r="173" spans="1:6" ht="15.75" x14ac:dyDescent="0.25">
      <c r="A173" s="183" t="s">
        <v>33</v>
      </c>
      <c r="B173" s="184"/>
      <c r="C173" s="105"/>
      <c r="D173" s="185">
        <f>SUM(D170)</f>
        <v>29000</v>
      </c>
      <c r="E173" s="186"/>
      <c r="F173" s="187"/>
    </row>
    <row r="174" spans="1:6" ht="15" customHeight="1" x14ac:dyDescent="0.25">
      <c r="A174" s="38"/>
      <c r="B174" s="38"/>
      <c r="C174" s="89"/>
      <c r="D174" s="39"/>
      <c r="E174" s="39"/>
      <c r="F174" s="39"/>
    </row>
    <row r="175" spans="1:6" ht="15" customHeight="1" x14ac:dyDescent="0.25">
      <c r="A175" s="38"/>
      <c r="B175" s="38"/>
      <c r="C175" s="89"/>
      <c r="D175" s="39"/>
      <c r="E175" s="39"/>
      <c r="F175" s="39"/>
    </row>
    <row r="176" spans="1:6" s="73" customFormat="1" ht="15" customHeight="1" x14ac:dyDescent="0.25">
      <c r="A176" s="89"/>
      <c r="B176" s="89"/>
      <c r="C176" s="89"/>
      <c r="D176" s="90"/>
      <c r="E176" s="90"/>
      <c r="F176" s="90"/>
    </row>
    <row r="177" spans="1:6" s="73" customFormat="1" ht="15" customHeight="1" x14ac:dyDescent="0.25">
      <c r="A177" s="192" t="s">
        <v>15</v>
      </c>
      <c r="B177" s="193"/>
      <c r="C177" s="224" t="s">
        <v>68</v>
      </c>
      <c r="D177" s="196" t="s">
        <v>16</v>
      </c>
      <c r="E177" s="197" t="s">
        <v>17</v>
      </c>
      <c r="F177" s="197"/>
    </row>
    <row r="178" spans="1:6" s="73" customFormat="1" ht="15" customHeight="1" x14ac:dyDescent="0.25">
      <c r="A178" s="194"/>
      <c r="B178" s="195"/>
      <c r="C178" s="225"/>
      <c r="D178" s="196"/>
      <c r="E178" s="93" t="s">
        <v>18</v>
      </c>
      <c r="F178" s="93" t="s">
        <v>16</v>
      </c>
    </row>
    <row r="179" spans="1:6" s="73" customFormat="1" ht="15" customHeight="1" x14ac:dyDescent="0.25">
      <c r="A179" s="198" t="s">
        <v>106</v>
      </c>
      <c r="B179" s="199"/>
      <c r="C179" s="100"/>
      <c r="D179" s="94"/>
      <c r="E179" s="94"/>
      <c r="F179" s="95"/>
    </row>
    <row r="180" spans="1:6" s="73" customFormat="1" ht="15" customHeight="1" x14ac:dyDescent="0.25">
      <c r="A180" s="200"/>
      <c r="B180" s="201"/>
      <c r="C180" s="101"/>
      <c r="D180" s="96"/>
      <c r="E180" s="96"/>
      <c r="F180" s="97"/>
    </row>
    <row r="181" spans="1:6" s="73" customFormat="1" ht="15" customHeight="1" x14ac:dyDescent="0.25">
      <c r="A181" s="202" t="s">
        <v>6</v>
      </c>
      <c r="B181" s="204" t="s">
        <v>78</v>
      </c>
      <c r="C181" s="188" t="s">
        <v>80</v>
      </c>
      <c r="D181" s="206">
        <f>SUM(F181)</f>
        <v>1000</v>
      </c>
      <c r="E181" s="208" t="s">
        <v>8</v>
      </c>
      <c r="F181" s="209">
        <v>1000</v>
      </c>
    </row>
    <row r="182" spans="1:6" s="73" customFormat="1" ht="15" customHeight="1" x14ac:dyDescent="0.25">
      <c r="A182" s="203"/>
      <c r="B182" s="205"/>
      <c r="C182" s="271"/>
      <c r="D182" s="207"/>
      <c r="E182" s="208"/>
      <c r="F182" s="209"/>
    </row>
    <row r="183" spans="1:6" s="73" customFormat="1" ht="15" customHeight="1" x14ac:dyDescent="0.25">
      <c r="A183" s="203"/>
      <c r="B183" s="205"/>
      <c r="C183" s="191"/>
      <c r="D183" s="207"/>
      <c r="E183" s="208"/>
      <c r="F183" s="209"/>
    </row>
    <row r="184" spans="1:6" s="73" customFormat="1" ht="15" customHeight="1" x14ac:dyDescent="0.25">
      <c r="A184" s="183" t="s">
        <v>33</v>
      </c>
      <c r="B184" s="184"/>
      <c r="C184" s="105"/>
      <c r="D184" s="185">
        <f>SUM(D181)</f>
        <v>1000</v>
      </c>
      <c r="E184" s="186"/>
      <c r="F184" s="187"/>
    </row>
    <row r="185" spans="1:6" ht="15.75" x14ac:dyDescent="0.25">
      <c r="A185" s="71"/>
      <c r="B185" s="71"/>
      <c r="C185" s="89"/>
      <c r="D185" s="72"/>
      <c r="E185" s="72"/>
      <c r="F185" s="72"/>
    </row>
    <row r="186" spans="1:6" ht="15" customHeight="1" x14ac:dyDescent="0.25">
      <c r="A186" s="250" t="s">
        <v>47</v>
      </c>
      <c r="B186" s="250"/>
      <c r="C186" s="69"/>
      <c r="D186" s="270">
        <f>SUM(D64,C80,C97,C116,D128,D140,D150,D162,D173,D184)</f>
        <v>1333425</v>
      </c>
      <c r="E186" s="270"/>
      <c r="F186" s="68" t="s">
        <v>118</v>
      </c>
    </row>
    <row r="187" spans="1:6" ht="15" customHeight="1" x14ac:dyDescent="0.25">
      <c r="A187" s="15"/>
      <c r="B187" s="15"/>
      <c r="C187" s="81"/>
      <c r="D187" s="13"/>
      <c r="E187" s="16"/>
      <c r="F187" s="16"/>
    </row>
    <row r="188" spans="1:6" ht="15" customHeight="1" x14ac:dyDescent="0.25">
      <c r="A188" s="15"/>
      <c r="B188" s="15"/>
      <c r="C188" s="81"/>
      <c r="D188" s="13"/>
      <c r="E188" s="16"/>
      <c r="F188" s="16"/>
    </row>
    <row r="189" spans="1:6" x14ac:dyDescent="0.25">
      <c r="A189" s="7"/>
      <c r="B189" s="7"/>
      <c r="C189" s="75"/>
      <c r="D189" s="29"/>
      <c r="E189" s="7"/>
      <c r="F189" s="7"/>
    </row>
    <row r="190" spans="1:6" x14ac:dyDescent="0.25">
      <c r="A190" s="233" t="s">
        <v>20</v>
      </c>
      <c r="B190" s="233"/>
      <c r="C190" s="233"/>
      <c r="D190" s="233"/>
      <c r="E190" s="233"/>
      <c r="F190" s="233"/>
    </row>
    <row r="191" spans="1:6" x14ac:dyDescent="0.25">
      <c r="A191" s="7"/>
      <c r="B191" s="7"/>
      <c r="C191" s="75"/>
      <c r="D191" s="7"/>
      <c r="E191" s="7"/>
      <c r="F191" s="7"/>
    </row>
    <row r="192" spans="1:6" x14ac:dyDescent="0.25">
      <c r="A192" s="7" t="s">
        <v>124</v>
      </c>
      <c r="B192" s="7"/>
      <c r="C192" s="75"/>
      <c r="D192" s="7"/>
      <c r="E192" s="7"/>
      <c r="F192" s="7"/>
    </row>
    <row r="193" spans="1:6" x14ac:dyDescent="0.25">
      <c r="A193" s="7"/>
      <c r="B193" s="7"/>
      <c r="C193" s="75"/>
      <c r="D193" s="7"/>
      <c r="E193" s="7"/>
      <c r="F193" s="7"/>
    </row>
    <row r="194" spans="1:6" x14ac:dyDescent="0.25">
      <c r="A194" s="7"/>
      <c r="B194" s="7"/>
      <c r="C194" s="75"/>
      <c r="D194" s="233" t="s">
        <v>135</v>
      </c>
      <c r="E194" s="233"/>
      <c r="F194" s="233"/>
    </row>
    <row r="195" spans="1:6" x14ac:dyDescent="0.25">
      <c r="A195" s="7"/>
      <c r="B195" s="7"/>
      <c r="C195" s="75"/>
      <c r="D195" s="233" t="s">
        <v>125</v>
      </c>
      <c r="E195" s="233"/>
      <c r="F195" s="233"/>
    </row>
  </sheetData>
  <mergeCells count="174">
    <mergeCell ref="A46:A49"/>
    <mergeCell ref="B46:B49"/>
    <mergeCell ref="C46:C49"/>
    <mergeCell ref="D46:D49"/>
    <mergeCell ref="C54:C55"/>
    <mergeCell ref="C68:C69"/>
    <mergeCell ref="E48:E49"/>
    <mergeCell ref="F48:F49"/>
    <mergeCell ref="E46:E47"/>
    <mergeCell ref="F46:F47"/>
    <mergeCell ref="C52:C53"/>
    <mergeCell ref="D52:D53"/>
    <mergeCell ref="D54:D55"/>
    <mergeCell ref="A52:A53"/>
    <mergeCell ref="A56:A59"/>
    <mergeCell ref="B56:B59"/>
    <mergeCell ref="C56:C59"/>
    <mergeCell ref="D56:D59"/>
    <mergeCell ref="A64:B64"/>
    <mergeCell ref="D64:F64"/>
    <mergeCell ref="A88:A89"/>
    <mergeCell ref="A80:B80"/>
    <mergeCell ref="A86:B87"/>
    <mergeCell ref="A97:B97"/>
    <mergeCell ref="D68:D69"/>
    <mergeCell ref="E68:F68"/>
    <mergeCell ref="A71:A73"/>
    <mergeCell ref="B71:B73"/>
    <mergeCell ref="D71:D73"/>
    <mergeCell ref="E71:E73"/>
    <mergeCell ref="F71:F73"/>
    <mergeCell ref="C71:C73"/>
    <mergeCell ref="C80:F80"/>
    <mergeCell ref="A84:B85"/>
    <mergeCell ref="A68:B69"/>
    <mergeCell ref="A70:B70"/>
    <mergeCell ref="D125:D127"/>
    <mergeCell ref="C101:C102"/>
    <mergeCell ref="E84:F84"/>
    <mergeCell ref="E88:E94"/>
    <mergeCell ref="F88:F94"/>
    <mergeCell ref="E95:E96"/>
    <mergeCell ref="F95:F96"/>
    <mergeCell ref="D140:F140"/>
    <mergeCell ref="D138:D139"/>
    <mergeCell ref="E138:E139"/>
    <mergeCell ref="F138:F139"/>
    <mergeCell ref="C120:C121"/>
    <mergeCell ref="C84:C85"/>
    <mergeCell ref="D84:D85"/>
    <mergeCell ref="C154:C155"/>
    <mergeCell ref="C166:C167"/>
    <mergeCell ref="A133:B134"/>
    <mergeCell ref="A148:A149"/>
    <mergeCell ref="B148:B149"/>
    <mergeCell ref="C148:C149"/>
    <mergeCell ref="A125:A127"/>
    <mergeCell ref="B125:B127"/>
    <mergeCell ref="C125:C127"/>
    <mergeCell ref="B138:B139"/>
    <mergeCell ref="C138:C139"/>
    <mergeCell ref="A128:B128"/>
    <mergeCell ref="A140:B140"/>
    <mergeCell ref="C131:C132"/>
    <mergeCell ref="C143:C144"/>
    <mergeCell ref="D195:F195"/>
    <mergeCell ref="E143:F143"/>
    <mergeCell ref="A150:B150"/>
    <mergeCell ref="A143:B144"/>
    <mergeCell ref="D143:D144"/>
    <mergeCell ref="D194:F194"/>
    <mergeCell ref="A190:F190"/>
    <mergeCell ref="A145:B145"/>
    <mergeCell ref="A154:B155"/>
    <mergeCell ref="D154:D155"/>
    <mergeCell ref="E154:F154"/>
    <mergeCell ref="A156:B157"/>
    <mergeCell ref="D146:D147"/>
    <mergeCell ref="D150:F150"/>
    <mergeCell ref="C177:C178"/>
    <mergeCell ref="D186:E186"/>
    <mergeCell ref="C181:C183"/>
    <mergeCell ref="C158:C161"/>
    <mergeCell ref="C146:C147"/>
    <mergeCell ref="C170:C172"/>
    <mergeCell ref="D148:D149"/>
    <mergeCell ref="B146:B147"/>
    <mergeCell ref="A146:A147"/>
    <mergeCell ref="F158:F161"/>
    <mergeCell ref="H53:H54"/>
    <mergeCell ref="A186:B186"/>
    <mergeCell ref="A173:B173"/>
    <mergeCell ref="D173:F173"/>
    <mergeCell ref="E170:E172"/>
    <mergeCell ref="F170:F172"/>
    <mergeCell ref="A166:B167"/>
    <mergeCell ref="D166:D167"/>
    <mergeCell ref="E166:F166"/>
    <mergeCell ref="A168:B169"/>
    <mergeCell ref="A170:A172"/>
    <mergeCell ref="B170:B172"/>
    <mergeCell ref="D170:D172"/>
    <mergeCell ref="A162:B162"/>
    <mergeCell ref="D162:F162"/>
    <mergeCell ref="B52:B53"/>
    <mergeCell ref="B54:B55"/>
    <mergeCell ref="A101:B102"/>
    <mergeCell ref="D101:D102"/>
    <mergeCell ref="E101:F101"/>
    <mergeCell ref="A103:B104"/>
    <mergeCell ref="D95:D96"/>
    <mergeCell ref="B88:B89"/>
    <mergeCell ref="D88:D89"/>
    <mergeCell ref="A122:B123"/>
    <mergeCell ref="B95:B96"/>
    <mergeCell ref="D120:D121"/>
    <mergeCell ref="A120:B121"/>
    <mergeCell ref="A116:B116"/>
    <mergeCell ref="C116:F116"/>
    <mergeCell ref="A105:A107"/>
    <mergeCell ref="B105:B107"/>
    <mergeCell ref="C95:C96"/>
    <mergeCell ref="C97:F97"/>
    <mergeCell ref="E105:E107"/>
    <mergeCell ref="F105:F107"/>
    <mergeCell ref="E120:F120"/>
    <mergeCell ref="D105:D107"/>
    <mergeCell ref="A95:A96"/>
    <mergeCell ref="F109:F114"/>
    <mergeCell ref="A6:F6"/>
    <mergeCell ref="A7:F7"/>
    <mergeCell ref="A8:F8"/>
    <mergeCell ref="A42:A45"/>
    <mergeCell ref="D42:D45"/>
    <mergeCell ref="C39:C40"/>
    <mergeCell ref="E39:F39"/>
    <mergeCell ref="D39:D40"/>
    <mergeCell ref="A39:B40"/>
    <mergeCell ref="A41:B41"/>
    <mergeCell ref="A10:F10"/>
    <mergeCell ref="A11:F11"/>
    <mergeCell ref="A13:F13"/>
    <mergeCell ref="A18:F18"/>
    <mergeCell ref="A35:F35"/>
    <mergeCell ref="C42:C45"/>
    <mergeCell ref="B42:B45"/>
    <mergeCell ref="A16:F17"/>
    <mergeCell ref="A15:F15"/>
    <mergeCell ref="E44:E45"/>
    <mergeCell ref="F44:F45"/>
    <mergeCell ref="A54:A55"/>
    <mergeCell ref="A184:B184"/>
    <mergeCell ref="D184:F184"/>
    <mergeCell ref="C105:C107"/>
    <mergeCell ref="C88:C89"/>
    <mergeCell ref="A177:B178"/>
    <mergeCell ref="D177:D178"/>
    <mergeCell ref="E177:F177"/>
    <mergeCell ref="A179:B180"/>
    <mergeCell ref="A181:A183"/>
    <mergeCell ref="B181:B183"/>
    <mergeCell ref="D181:D183"/>
    <mergeCell ref="E181:E183"/>
    <mergeCell ref="F181:F183"/>
    <mergeCell ref="E158:E161"/>
    <mergeCell ref="D158:D161"/>
    <mergeCell ref="B158:B161"/>
    <mergeCell ref="A158:A161"/>
    <mergeCell ref="E131:F131"/>
    <mergeCell ref="D131:D132"/>
    <mergeCell ref="A131:B132"/>
    <mergeCell ref="D128:F128"/>
    <mergeCell ref="A138:A139"/>
    <mergeCell ref="E109:E114"/>
  </mergeCells>
  <printOptions horizontalCentered="1"/>
  <pageMargins left="0" right="0" top="0.7" bottom="0.35433070866141703" header="8.4375000000000006E-3" footer="0"/>
  <pageSetup paperSize="9" scale="80" orientation="portrait" r:id="rId1"/>
  <headerFooter>
    <oddFooter>&amp;R&amp;P</oddFooter>
  </headerFooter>
  <rowBreaks count="5" manualBreakCount="5">
    <brk id="34" max="4" man="1"/>
    <brk id="64" max="5" man="1"/>
    <brk id="98" max="5" man="1"/>
    <brk id="140" max="5" man="1"/>
    <brk id="17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Grgurić</dc:creator>
  <cp:lastModifiedBy>Karlo Novosel</cp:lastModifiedBy>
  <cp:lastPrinted>2025-10-16T14:54:11Z</cp:lastPrinted>
  <dcterms:created xsi:type="dcterms:W3CDTF">2014-12-11T12:04:21Z</dcterms:created>
  <dcterms:modified xsi:type="dcterms:W3CDTF">2025-10-17T12:49:16Z</dcterms:modified>
</cp:coreProperties>
</file>