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jurdjica\9. sjednica Općinskog vijeća\"/>
    </mc:Choice>
  </mc:AlternateContent>
  <xr:revisionPtr revIDLastSave="0" documentId="13_ncr:1_{DCC361B0-7C19-4BE7-A3A5-CFC57E12A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D95" i="1"/>
  <c r="D32" i="1"/>
  <c r="D31" i="1"/>
  <c r="F48" i="1"/>
  <c r="G48" i="1" s="1"/>
  <c r="D137" i="1"/>
  <c r="G56" i="1"/>
  <c r="F109" i="1"/>
  <c r="D30" i="1" s="1"/>
  <c r="D108" i="1"/>
  <c r="D28" i="1"/>
  <c r="D44" i="1"/>
  <c r="D26" i="1" l="1"/>
  <c r="G58" i="1"/>
  <c r="D159" i="1" l="1"/>
  <c r="D54" i="1" l="1"/>
  <c r="D123" i="1"/>
  <c r="D124" i="1"/>
  <c r="D127" i="1" s="1"/>
  <c r="D135" i="1"/>
  <c r="D78" i="1"/>
  <c r="D79" i="1"/>
  <c r="D77" i="1"/>
  <c r="D76" i="1"/>
  <c r="D182" i="1" l="1"/>
  <c r="C185" i="1" s="1"/>
  <c r="D147" i="1"/>
  <c r="D171" i="1"/>
  <c r="D29" i="1" l="1"/>
  <c r="D27" i="1"/>
  <c r="D33" i="1" l="1"/>
  <c r="D71" i="1"/>
  <c r="D48" i="1" l="1"/>
  <c r="D56" i="1"/>
  <c r="D63" i="1"/>
  <c r="D62" i="1"/>
  <c r="D61" i="1"/>
  <c r="D75" i="1"/>
  <c r="D149" i="1"/>
  <c r="D134" i="1" l="1"/>
  <c r="D136" i="1"/>
  <c r="D141" i="1" l="1"/>
  <c r="D74" i="1" l="1"/>
  <c r="C80" i="1" s="1"/>
  <c r="D58" i="1" l="1"/>
  <c r="D55" i="1" s="1"/>
  <c r="D105" i="1"/>
  <c r="C115" i="1" s="1"/>
  <c r="G92" i="1" l="1"/>
  <c r="D60" i="1"/>
  <c r="D64" i="1" s="1"/>
  <c r="D174" i="1" l="1"/>
  <c r="D163" i="1"/>
  <c r="D151" i="1"/>
  <c r="D187" i="1" l="1"/>
</calcChain>
</file>

<file path=xl/sharedStrings.xml><?xml version="1.0" encoding="utf-8"?>
<sst xmlns="http://schemas.openxmlformats.org/spreadsheetml/2006/main" count="279" uniqueCount="136">
  <si>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</si>
  <si>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</si>
  <si>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</si>
  <si>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</si>
  <si>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</si>
  <si>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Članak 2.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</si>
  <si>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</si>
  <si>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</si>
  <si>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</si>
  <si>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</si>
  <si>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</si>
  <si>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</si>
  <si>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</si>
  <si>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</si>
  <si>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</si>
  <si>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</si>
  <si>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</si>
  <si>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</si>
  <si>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</si>
  <si>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</si>
  <si>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</si>
  <si>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</si>
  <si>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</si>
  <si>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</si>
  <si>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</si>
  <si>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</si>
  <si>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</si>
  <si>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</si>
  <si>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</si>
  <si>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</si>
  <si>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</si>
  <si>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</si>
  <si>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</si>
  <si>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</si>
  <si>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</si>
  <si>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</si>
  <si>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</si>
  <si>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</si>
  <si>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</si>
  <si>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</si>
  <si>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</si>
  <si>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</si>
  <si>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</si>
  <si>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</si>
  <si>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</si>
  <si>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</si>
  <si>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</si>
  <si>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</si>
  <si>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</si>
  <si>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</si>
  <si>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</si>
  <si>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</si>
  <si>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</si>
  <si>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</si>
  <si>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Nadzor nad asfaltiranjem cesta</t>
  </si>
  <si>
    <t>Nadzor nad redovnim održavanjem i sanacijom postojećeg kolnika</t>
  </si>
  <si>
    <t>Nadzor nad održavanjem Sljemenske ceste</t>
  </si>
  <si>
    <t>5.1.</t>
  </si>
  <si>
    <t>5.2.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</si>
  <si>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</si>
  <si>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</si>
  <si>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</si>
  <si>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</si>
  <si>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</si>
  <si>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</si>
  <si>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</si>
  <si>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</si>
  <si>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</si>
  <si>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</si>
  <si>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</si>
  <si>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</si>
  <si>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</si>
  <si>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</si>
  <si>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</si>
  <si>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</si>
  <si>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</si>
  <si>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</si>
  <si>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</si>
  <si>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</si>
  <si>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</si>
  <si>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</si>
  <si>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</si>
  <si>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</si>
  <si>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</si>
  <si>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</si>
  <si>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</si>
  <si>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</si>
  <si>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</si>
  <si>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</si>
  <si>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</si>
  <si>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</si>
  <si>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PRIHOD OD KOMUNALNOG DOPRINOSA</t>
  </si>
  <si>
    <t>PRIHODI OD KOMUNALNE NAKNADE</t>
  </si>
  <si>
    <t>Nogostup u Pešćenki</t>
  </si>
  <si>
    <t>2 x 1.0 km'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</si>
  <si>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</si>
  <si>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</si>
  <si>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</si>
  <si>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</si>
  <si>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</si>
  <si>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</si>
  <si>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</si>
  <si>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</si>
  <si>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</si>
  <si>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</si>
  <si>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</si>
  <si>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5.3.</t>
  </si>
  <si>
    <t>Nogostup u Podgorskoj ulici</t>
  </si>
  <si>
    <t>Nogostup u Krapinskoj ulici</t>
  </si>
  <si>
    <t>0.8 km'</t>
  </si>
  <si>
    <t>40900 m² - četiri otkosa u sezoni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</si>
  <si>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</si>
  <si>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</si>
  <si>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</si>
  <si>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</si>
  <si>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25 jedinki/god.</t>
  </si>
  <si>
    <t>PLANIRANO 2026.</t>
  </si>
  <si>
    <t>3.5 km'</t>
  </si>
  <si>
    <t>1.5 km'</t>
  </si>
  <si>
    <t>Održavanje, popravci i  čišćenje nadstrešnica na autobusnim stajalištima, oglasnih ploča i putokaza, spomenika, skulptura, javnih zahoda, javnih satova, oznaka kulturnih dobra, zaštićenih djelova prirode, sadržaja javne namjene, uređaji i predmeti javne namjene lokalnog značaja,  isl.</t>
  </si>
  <si>
    <t>Predsjednica Općinskog vijeća</t>
  </si>
  <si>
    <t>Danijel Maršić Peica</t>
  </si>
  <si>
    <t xml:space="preserve">5. </t>
  </si>
  <si>
    <t>Oprema za javne povšine (parkovni koševi, klupe, itd..)</t>
  </si>
  <si>
    <t>Oprema za javne površine (stalci za bicikle i romobile, oglasne ploče, putokazi )</t>
  </si>
  <si>
    <t xml:space="preserve">2.2. </t>
  </si>
  <si>
    <t>Održavanje nerazvrstane ceste Kapelščak</t>
  </si>
  <si>
    <t>KOMUNALNI DOPRINOS</t>
  </si>
  <si>
    <t>Sredstva  potrebna  za  ostvarivanje  I. Izmjena Programa  održavanja  komunalne  infrastrukture  u 2026. godini osigurati  će se iz slijedećih izvora:</t>
  </si>
  <si>
    <t>KLASA: 021-01/26-01/</t>
  </si>
  <si>
    <t>URBROJ: 238-2-01-26-01</t>
  </si>
  <si>
    <t>I. Izmjene Programa održavanja komunalne infrastrukture za 2026. godinu</t>
  </si>
  <si>
    <t>Ove I. Izmjena Programa stupa na snagu dan nakon dana objave u Službenom glasniku Općine Bistra.</t>
  </si>
  <si>
    <t>Bistra, 02.07.2026.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</si>
  <si>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.9 sjednici održanoj 02.07.2026. godine donosi</t>
  </si>
  <si>
    <t>U Programu održavanja komunalne infrastrukture za 2026. godinu ( Službeni glasnik Općine Bistra br. 06/2025 ), u daljnjem tekstu Program, mijenja se članak 2. i glasi: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</si>
</sst>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5" borderId="29" applyNumberFormat="0" applyAlignment="0" applyProtection="0"/>
  </cellStyleXfs>
  <cellXfs count="2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10" fillId="0" borderId="1" xfId="0" applyFont="1" applyBorder="1"/>
    <xf numFmtId="0" fontId="6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5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" fontId="16" fillId="0" borderId="7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left"/>
    </xf>
    <xf numFmtId="4" fontId="15" fillId="0" borderId="24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9" fillId="2" borderId="24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49" fontId="19" fillId="0" borderId="17" xfId="0" applyNumberFormat="1" applyFont="1" applyBorder="1"/>
    <xf numFmtId="0" fontId="12" fillId="0" borderId="11" xfId="0" applyFont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6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49" fontId="21" fillId="2" borderId="18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24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49" fontId="5" fillId="0" borderId="1" xfId="0" applyNumberFormat="1" applyFont="1" applyBorder="1"/>
    <xf numFmtId="4" fontId="6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21" fillId="2" borderId="1" xfId="0" applyNumberFormat="1" applyFont="1" applyFill="1" applyBorder="1" applyAlignment="1">
      <alignment horizontal="left"/>
    </xf>
    <xf numFmtId="0" fontId="12" fillId="2" borderId="3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/>
    </xf>
    <xf numFmtId="49" fontId="14" fillId="5" borderId="1" xfId="1" applyNumberFormat="1" applyBorder="1" applyAlignment="1">
      <alignment horizontal="left"/>
    </xf>
    <xf numFmtId="4" fontId="12" fillId="4" borderId="5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6" fillId="0" borderId="20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3" fillId="0" borderId="5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" fontId="12" fillId="4" borderId="6" xfId="0" applyNumberFormat="1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left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9" fontId="19" fillId="0" borderId="20" xfId="0" applyNumberFormat="1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/>
    </xf>
    <xf numFmtId="49" fontId="12" fillId="2" borderId="11" xfId="0" applyNumberFormat="1" applyFont="1" applyFill="1" applyBorder="1" applyAlignment="1">
      <alignment horizontal="left"/>
    </xf>
    <xf numFmtId="49" fontId="21" fillId="2" borderId="17" xfId="0" applyNumberFormat="1" applyFont="1" applyFill="1" applyBorder="1" applyAlignment="1">
      <alignment horizontal="left"/>
    </xf>
    <xf numFmtId="49" fontId="21" fillId="2" borderId="11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24" xfId="0" applyNumberFormat="1" applyFont="1" applyFill="1" applyBorder="1" applyAlignment="1">
      <alignment horizontal="left" vertical="center" wrapText="1"/>
    </xf>
    <xf numFmtId="49" fontId="6" fillId="3" borderId="23" xfId="0" applyNumberFormat="1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1" fillId="2" borderId="1" xfId="0" applyNumberFormat="1" applyFont="1" applyFill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" fontId="12" fillId="4" borderId="7" xfId="0" applyNumberFormat="1" applyFont="1" applyFill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4" fontId="20" fillId="5" borderId="1" xfId="1" applyNumberFormat="1" applyFont="1" applyBorder="1" applyAlignment="1">
      <alignment horizontal="center" vertical="center"/>
    </xf>
    <xf numFmtId="49" fontId="25" fillId="5" borderId="1" xfId="1" applyNumberFormat="1" applyFont="1" applyBorder="1" applyAlignment="1">
      <alignment horizontal="left"/>
    </xf>
    <xf numFmtId="49" fontId="14" fillId="5" borderId="1" xfId="1" applyNumberFormat="1" applyBorder="1" applyAlignment="1">
      <alignment horizontal="left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6"/>
  <sheetViews>
    <sheetView tabSelected="1" view="pageBreakPreview" zoomScale="120" zoomScaleNormal="100" zoomScaleSheetLayoutView="120" workbookViewId="0">
      <selection activeCell="A18" sqref="A18:F18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2.140625" customWidth="1"/>
    <col min="6" max="6" width="16.140625" customWidth="1"/>
    <col min="7" max="7" width="10.140625" bestFit="1" customWidth="1"/>
    <col min="8" max="8" width="9.85546875" bestFit="1" customWidth="1"/>
  </cols>
  <sheetData>
    <row r="1" spans="1:30" x14ac:dyDescent="0.25">
      <c r="A1" s="6" t="s">
        <v>0</v>
      </c>
      <c r="B1" s="6"/>
      <c r="C1" s="6"/>
      <c r="D1" s="7"/>
      <c r="E1" s="7"/>
      <c r="F1" s="7"/>
    </row>
    <row r="2" spans="1:30" x14ac:dyDescent="0.25">
      <c r="A2" s="6" t="s">
        <v>1</v>
      </c>
      <c r="B2" s="6"/>
      <c r="C2" s="6"/>
      <c r="D2" s="7"/>
      <c r="E2" s="7"/>
      <c r="F2" s="7"/>
    </row>
    <row r="3" spans="1:30" x14ac:dyDescent="0.25">
      <c r="A3" s="6" t="s">
        <v>2</v>
      </c>
      <c r="B3" s="6"/>
      <c r="C3" s="6"/>
      <c r="D3" s="7"/>
      <c r="E3" s="7"/>
      <c r="F3" s="7"/>
    </row>
    <row r="4" spans="1:30" x14ac:dyDescent="0.25">
      <c r="A4" s="6" t="s">
        <v>3</v>
      </c>
      <c r="B4" s="6"/>
      <c r="C4" s="6"/>
      <c r="D4" s="7"/>
      <c r="E4" s="7"/>
      <c r="F4" s="7"/>
    </row>
    <row r="5" spans="1:30" x14ac:dyDescent="0.25">
      <c r="A5" s="7"/>
      <c r="B5" s="7"/>
      <c r="C5" s="7"/>
      <c r="D5" s="7"/>
      <c r="E5" s="7"/>
      <c r="F5" s="7"/>
    </row>
    <row r="6" spans="1:30" x14ac:dyDescent="0.25">
      <c r="A6" s="225" t="s">
        <v>129</v>
      </c>
      <c r="B6" s="225"/>
      <c r="C6" s="225"/>
      <c r="D6" s="225"/>
      <c r="E6" s="225"/>
      <c r="F6" s="225"/>
    </row>
    <row r="7" spans="1:30" x14ac:dyDescent="0.25">
      <c r="A7" s="225" t="s">
        <v>130</v>
      </c>
      <c r="B7" s="225"/>
      <c r="C7" s="225"/>
      <c r="D7" s="225"/>
      <c r="E7" s="225"/>
      <c r="F7" s="225"/>
    </row>
    <row r="8" spans="1:30" x14ac:dyDescent="0.25">
      <c r="A8" s="225" t="s">
        <v>133</v>
      </c>
      <c r="B8" s="225"/>
      <c r="C8" s="225"/>
      <c r="D8" s="225"/>
      <c r="E8" s="225"/>
      <c r="F8" s="225"/>
    </row>
    <row r="9" spans="1:30" x14ac:dyDescent="0.25">
      <c r="A9" s="7"/>
      <c r="B9" s="7"/>
      <c r="C9" s="7"/>
      <c r="D9" s="7"/>
      <c r="E9" s="7"/>
      <c r="F9" s="7"/>
    </row>
    <row r="10" spans="1:30" ht="71.25" customHeight="1" x14ac:dyDescent="0.25">
      <c r="A10" s="233" t="s">
        <v>134</v>
      </c>
      <c r="B10" s="233"/>
      <c r="C10" s="233"/>
      <c r="D10" s="233"/>
      <c r="E10" s="233"/>
      <c r="F10" s="2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25"/>
      <c r="B11" s="225"/>
      <c r="C11" s="225"/>
      <c r="D11" s="225"/>
      <c r="E11" s="225"/>
      <c r="F11" s="225"/>
    </row>
    <row r="12" spans="1:30" x14ac:dyDescent="0.25">
      <c r="A12" s="7"/>
      <c r="B12" s="7"/>
      <c r="C12" s="7"/>
      <c r="D12" s="7"/>
      <c r="E12" s="7"/>
      <c r="F12" s="7"/>
    </row>
    <row r="13" spans="1:30" ht="18.75" x14ac:dyDescent="0.3">
      <c r="A13" s="234" t="s">
        <v>131</v>
      </c>
      <c r="B13" s="235"/>
      <c r="C13" s="235"/>
      <c r="D13" s="235"/>
      <c r="E13" s="235"/>
      <c r="F13" s="235"/>
      <c r="G13" s="3"/>
      <c r="H13" s="3"/>
    </row>
    <row r="14" spans="1:30" ht="18.75" x14ac:dyDescent="0.3">
      <c r="A14" s="26"/>
      <c r="B14" s="27"/>
      <c r="C14" s="27"/>
      <c r="D14" s="27"/>
      <c r="E14" s="27"/>
      <c r="F14" s="27"/>
      <c r="G14" s="3"/>
      <c r="H14" s="3"/>
    </row>
    <row r="15" spans="1:30" x14ac:dyDescent="0.25">
      <c r="A15" s="7"/>
      <c r="B15" s="7"/>
      <c r="C15" s="7"/>
      <c r="D15" s="7"/>
      <c r="E15" s="7"/>
      <c r="F15" s="7"/>
    </row>
    <row r="16" spans="1:30" x14ac:dyDescent="0.25">
      <c r="A16" s="185" t="s">
        <v>4</v>
      </c>
      <c r="B16" s="185"/>
      <c r="C16" s="185"/>
      <c r="D16" s="185"/>
      <c r="E16" s="185"/>
      <c r="F16" s="185"/>
      <c r="G16" s="4"/>
    </row>
    <row r="17" spans="1:8" ht="12.75" customHeight="1" x14ac:dyDescent="0.25">
      <c r="A17" s="22"/>
      <c r="B17" s="22"/>
      <c r="C17" s="22"/>
      <c r="D17" s="22"/>
      <c r="E17" s="22"/>
      <c r="F17" s="22"/>
    </row>
    <row r="18" spans="1:8" ht="30.75" customHeight="1" x14ac:dyDescent="0.25">
      <c r="A18" s="233" t="s">
        <v>135</v>
      </c>
      <c r="B18" s="236"/>
      <c r="C18" s="236"/>
      <c r="D18" s="236"/>
      <c r="E18" s="236"/>
      <c r="F18" s="236"/>
      <c r="G18" s="5"/>
      <c r="H18" s="5"/>
    </row>
    <row r="19" spans="1:8" x14ac:dyDescent="0.25">
      <c r="A19" s="8"/>
      <c r="B19" s="8"/>
      <c r="C19" s="8"/>
      <c r="D19" s="8"/>
      <c r="E19" s="8"/>
      <c r="F19" s="9"/>
      <c r="G19" s="5"/>
      <c r="H19" s="5"/>
    </row>
    <row r="20" spans="1:8" ht="12" customHeight="1" x14ac:dyDescent="0.25">
      <c r="A20" s="22"/>
      <c r="B20" s="22"/>
      <c r="C20" s="22"/>
      <c r="D20" s="22"/>
      <c r="E20" s="22"/>
      <c r="F20" s="22"/>
    </row>
    <row r="21" spans="1:8" ht="25.5" customHeight="1" x14ac:dyDescent="0.25">
      <c r="A21" s="233" t="s">
        <v>128</v>
      </c>
      <c r="B21" s="233"/>
      <c r="C21" s="233"/>
      <c r="D21" s="233"/>
      <c r="E21" s="233"/>
      <c r="F21" s="233"/>
    </row>
    <row r="22" spans="1:8" x14ac:dyDescent="0.25">
      <c r="A22" s="10"/>
      <c r="B22" s="10"/>
      <c r="C22" s="10"/>
      <c r="D22" s="10"/>
      <c r="E22" s="10"/>
      <c r="F22" s="10"/>
      <c r="G22" s="2"/>
      <c r="H22" s="2"/>
    </row>
    <row r="23" spans="1:8" x14ac:dyDescent="0.25">
      <c r="A23" s="10"/>
      <c r="B23" s="10"/>
      <c r="C23" s="10"/>
      <c r="D23" s="10"/>
      <c r="E23" s="10"/>
      <c r="F23" s="10"/>
      <c r="G23" s="2"/>
      <c r="H23" s="2"/>
    </row>
    <row r="24" spans="1:8" x14ac:dyDescent="0.25">
      <c r="A24" s="7"/>
      <c r="B24" s="7"/>
      <c r="C24" s="7"/>
      <c r="D24" s="7"/>
      <c r="E24" s="7"/>
      <c r="F24" s="7"/>
    </row>
    <row r="25" spans="1:8" x14ac:dyDescent="0.25">
      <c r="A25" s="19" t="s">
        <v>14</v>
      </c>
      <c r="B25" s="19" t="s">
        <v>6</v>
      </c>
      <c r="C25" s="19"/>
      <c r="D25" s="31" t="s">
        <v>116</v>
      </c>
      <c r="E25" s="7"/>
      <c r="F25" s="7"/>
    </row>
    <row r="26" spans="1:8" x14ac:dyDescent="0.25">
      <c r="A26" s="11" t="s">
        <v>7</v>
      </c>
      <c r="B26" s="11" t="s">
        <v>9</v>
      </c>
      <c r="C26" s="11"/>
      <c r="D26" s="109">
        <f>SUM(F44,F48,F53,F54,F61:F63,F88,F95,F123,F124,F134:F140,F148,F171,F182)</f>
        <v>594666.68999999994</v>
      </c>
      <c r="E26" s="7"/>
      <c r="F26" s="7"/>
    </row>
    <row r="27" spans="1:8" x14ac:dyDescent="0.25">
      <c r="A27" s="11" t="s">
        <v>8</v>
      </c>
      <c r="B27" s="11" t="s">
        <v>51</v>
      </c>
      <c r="C27" s="11"/>
      <c r="D27" s="109">
        <f>SUM(F51,F147)</f>
        <v>26000</v>
      </c>
      <c r="E27" s="7"/>
      <c r="F27" s="7"/>
    </row>
    <row r="28" spans="1:8" x14ac:dyDescent="0.25">
      <c r="A28" s="11" t="s">
        <v>10</v>
      </c>
      <c r="B28" s="11" t="s">
        <v>26</v>
      </c>
      <c r="C28" s="11"/>
      <c r="D28" s="109">
        <f>SUM(F50)</f>
        <v>2100</v>
      </c>
      <c r="E28" s="7"/>
      <c r="F28" s="7"/>
    </row>
    <row r="29" spans="1:8" x14ac:dyDescent="0.25">
      <c r="A29" s="11" t="s">
        <v>11</v>
      </c>
      <c r="B29" s="11" t="s">
        <v>27</v>
      </c>
      <c r="C29" s="11"/>
      <c r="D29" s="109">
        <f>SUM(F57,F59)</f>
        <v>187500</v>
      </c>
      <c r="E29" s="7"/>
      <c r="F29" s="7"/>
    </row>
    <row r="30" spans="1:8" x14ac:dyDescent="0.25">
      <c r="A30" s="11" t="s">
        <v>22</v>
      </c>
      <c r="B30" s="11" t="s">
        <v>20</v>
      </c>
      <c r="C30" s="11"/>
      <c r="D30" s="109">
        <f>SUM(F45,F56,F58,F109,F149,F159)</f>
        <v>300000</v>
      </c>
      <c r="E30" s="7"/>
      <c r="F30" s="7"/>
    </row>
    <row r="31" spans="1:8" x14ac:dyDescent="0.25">
      <c r="A31" s="96" t="s">
        <v>23</v>
      </c>
      <c r="B31" s="12" t="s">
        <v>91</v>
      </c>
      <c r="C31" s="12"/>
      <c r="D31" s="110">
        <f>SUM(F71:F79,F92,F96,F105,F150)</f>
        <v>182368.31</v>
      </c>
      <c r="E31" s="7"/>
      <c r="F31" s="7"/>
    </row>
    <row r="32" spans="1:8" x14ac:dyDescent="0.25">
      <c r="A32" s="89" t="s">
        <v>30</v>
      </c>
      <c r="B32" s="12" t="s">
        <v>21</v>
      </c>
      <c r="C32" s="12"/>
      <c r="D32" s="110">
        <f>SUM(F46)</f>
        <v>50000</v>
      </c>
      <c r="E32" s="7"/>
      <c r="F32" s="7"/>
    </row>
    <row r="33" spans="1:7" x14ac:dyDescent="0.25">
      <c r="A33" s="11"/>
      <c r="B33" s="15" t="s">
        <v>12</v>
      </c>
      <c r="C33" s="15"/>
      <c r="D33" s="111">
        <f>SUM(D26,D27,D28,D29,D30,D31,D32)</f>
        <v>1342635</v>
      </c>
      <c r="E33" s="7"/>
      <c r="F33" s="7"/>
    </row>
    <row r="34" spans="1:7" x14ac:dyDescent="0.25">
      <c r="A34" s="7"/>
      <c r="B34" s="6"/>
      <c r="C34" s="6"/>
      <c r="D34" s="18"/>
      <c r="E34" s="7"/>
      <c r="F34" s="7"/>
    </row>
    <row r="35" spans="1:7" x14ac:dyDescent="0.25">
      <c r="A35" s="7"/>
      <c r="B35" s="6"/>
      <c r="C35" s="6"/>
      <c r="D35" s="18"/>
      <c r="E35" s="7"/>
      <c r="F35" s="7"/>
    </row>
    <row r="36" spans="1:7" x14ac:dyDescent="0.25">
      <c r="A36" s="7"/>
      <c r="B36" s="6"/>
      <c r="C36" s="6"/>
      <c r="D36" s="18"/>
      <c r="E36" s="7"/>
      <c r="F36" s="7"/>
    </row>
    <row r="37" spans="1:7" x14ac:dyDescent="0.25">
      <c r="A37" s="185" t="s">
        <v>5</v>
      </c>
      <c r="B37" s="185"/>
      <c r="C37" s="185"/>
      <c r="D37" s="185"/>
      <c r="E37" s="185"/>
      <c r="F37" s="185"/>
      <c r="G37" s="4"/>
    </row>
    <row r="38" spans="1:7" x14ac:dyDescent="0.25">
      <c r="A38" s="7"/>
      <c r="B38" s="7"/>
      <c r="C38" s="7"/>
      <c r="D38" s="7"/>
      <c r="E38" s="7"/>
      <c r="F38" s="7"/>
    </row>
    <row r="39" spans="1:7" x14ac:dyDescent="0.25">
      <c r="A39" s="7" t="s">
        <v>15</v>
      </c>
      <c r="B39" s="7"/>
      <c r="C39" s="7"/>
      <c r="D39" s="7"/>
      <c r="E39" s="7"/>
      <c r="F39" s="7"/>
    </row>
    <row r="40" spans="1:7" x14ac:dyDescent="0.25">
      <c r="A40" s="7"/>
      <c r="B40" s="7"/>
      <c r="C40" s="7"/>
      <c r="D40" s="7"/>
      <c r="E40" s="7"/>
      <c r="F40" s="7"/>
    </row>
    <row r="41" spans="1:7" x14ac:dyDescent="0.25">
      <c r="A41" s="230" t="s">
        <v>16</v>
      </c>
      <c r="B41" s="230"/>
      <c r="C41" s="160" t="s">
        <v>67</v>
      </c>
      <c r="D41" s="230" t="s">
        <v>17</v>
      </c>
      <c r="E41" s="229" t="s">
        <v>18</v>
      </c>
      <c r="F41" s="229"/>
    </row>
    <row r="42" spans="1:7" x14ac:dyDescent="0.25">
      <c r="A42" s="230"/>
      <c r="B42" s="230"/>
      <c r="C42" s="161"/>
      <c r="D42" s="230"/>
      <c r="E42" s="13" t="s">
        <v>19</v>
      </c>
      <c r="F42" s="13" t="s">
        <v>17</v>
      </c>
    </row>
    <row r="43" spans="1:7" ht="30" customHeight="1" x14ac:dyDescent="0.25">
      <c r="A43" s="231" t="s">
        <v>33</v>
      </c>
      <c r="B43" s="232"/>
      <c r="C43" s="73"/>
      <c r="D43" s="23"/>
      <c r="E43" s="23"/>
      <c r="F43" s="24"/>
    </row>
    <row r="44" spans="1:7" ht="50.25" customHeight="1" x14ac:dyDescent="0.25">
      <c r="A44" s="226"/>
      <c r="B44" s="215" t="s">
        <v>31</v>
      </c>
      <c r="C44" s="237" t="s">
        <v>103</v>
      </c>
      <c r="D44" s="228">
        <f>SUM(F44,F45,F46)</f>
        <v>200000</v>
      </c>
      <c r="E44" s="68" t="s">
        <v>9</v>
      </c>
      <c r="F44" s="100">
        <v>100000</v>
      </c>
    </row>
    <row r="45" spans="1:7" ht="50.25" customHeight="1" x14ac:dyDescent="0.25">
      <c r="A45" s="226"/>
      <c r="B45" s="216"/>
      <c r="C45" s="238"/>
      <c r="D45" s="228"/>
      <c r="E45" s="68" t="s">
        <v>20</v>
      </c>
      <c r="F45" s="100">
        <v>50000</v>
      </c>
    </row>
    <row r="46" spans="1:7" ht="36" customHeight="1" x14ac:dyDescent="0.25">
      <c r="A46" s="226"/>
      <c r="B46" s="216"/>
      <c r="C46" s="238"/>
      <c r="D46" s="228"/>
      <c r="E46" s="223" t="s">
        <v>21</v>
      </c>
      <c r="F46" s="127">
        <v>50000</v>
      </c>
      <c r="G46" s="29"/>
    </row>
    <row r="47" spans="1:7" ht="47.25" customHeight="1" x14ac:dyDescent="0.25">
      <c r="A47" s="227"/>
      <c r="B47" s="217"/>
      <c r="C47" s="239"/>
      <c r="D47" s="228"/>
      <c r="E47" s="224"/>
      <c r="F47" s="128"/>
    </row>
    <row r="48" spans="1:7" ht="24" customHeight="1" x14ac:dyDescent="0.25">
      <c r="A48" s="129" t="s">
        <v>8</v>
      </c>
      <c r="B48" s="131" t="s">
        <v>34</v>
      </c>
      <c r="C48" s="133" t="s">
        <v>96</v>
      </c>
      <c r="D48" s="135">
        <f>SUM(F48:F53)</f>
        <v>247000</v>
      </c>
      <c r="E48" s="137" t="s">
        <v>9</v>
      </c>
      <c r="F48" s="127">
        <f>244900-58000</f>
        <v>186900</v>
      </c>
      <c r="G48" s="29">
        <f>SUM(F48+F54) -1000</f>
        <v>203150</v>
      </c>
    </row>
    <row r="49" spans="1:8" ht="9" customHeight="1" x14ac:dyDescent="0.25">
      <c r="A49" s="130"/>
      <c r="B49" s="132"/>
      <c r="C49" s="134"/>
      <c r="D49" s="136"/>
      <c r="E49" s="140"/>
      <c r="F49" s="128"/>
    </row>
    <row r="50" spans="1:8" ht="15.75" customHeight="1" x14ac:dyDescent="0.25">
      <c r="A50" s="130"/>
      <c r="B50" s="132"/>
      <c r="C50" s="134"/>
      <c r="D50" s="136"/>
      <c r="E50" s="137" t="s">
        <v>26</v>
      </c>
      <c r="F50" s="127">
        <v>2100</v>
      </c>
      <c r="G50" s="29"/>
    </row>
    <row r="51" spans="1:8" ht="19.5" customHeight="1" x14ac:dyDescent="0.25">
      <c r="A51" s="130"/>
      <c r="B51" s="132"/>
      <c r="C51" s="134"/>
      <c r="D51" s="136"/>
      <c r="E51" s="138"/>
      <c r="F51" s="139"/>
    </row>
    <row r="52" spans="1:8" ht="16.5" customHeight="1" x14ac:dyDescent="0.25">
      <c r="A52" s="130"/>
      <c r="B52" s="132"/>
      <c r="C52" s="134"/>
      <c r="D52" s="136"/>
      <c r="E52" s="138"/>
      <c r="F52" s="139"/>
    </row>
    <row r="53" spans="1:8" ht="30" customHeight="1" x14ac:dyDescent="0.25">
      <c r="A53" s="126" t="s">
        <v>125</v>
      </c>
      <c r="B53" s="124" t="s">
        <v>126</v>
      </c>
      <c r="C53" s="82"/>
      <c r="D53" s="125">
        <v>58000</v>
      </c>
      <c r="E53" s="121" t="s">
        <v>9</v>
      </c>
      <c r="F53" s="113">
        <v>58000</v>
      </c>
      <c r="G53" s="29"/>
    </row>
    <row r="54" spans="1:8" ht="89.25" x14ac:dyDescent="0.25">
      <c r="A54" s="43" t="s">
        <v>10</v>
      </c>
      <c r="B54" s="21" t="s">
        <v>35</v>
      </c>
      <c r="C54" s="56" t="s">
        <v>69</v>
      </c>
      <c r="D54" s="69">
        <f>SUM(F54)</f>
        <v>17250</v>
      </c>
      <c r="E54" s="25" t="s">
        <v>9</v>
      </c>
      <c r="F54" s="100">
        <v>17250</v>
      </c>
    </row>
    <row r="55" spans="1:8" x14ac:dyDescent="0.25">
      <c r="A55" s="58" t="s">
        <v>11</v>
      </c>
      <c r="B55" s="59" t="s">
        <v>36</v>
      </c>
      <c r="C55" s="83" t="s">
        <v>70</v>
      </c>
      <c r="D55" s="69">
        <f>SUM(D56,D58)</f>
        <v>250000</v>
      </c>
      <c r="E55" s="64"/>
      <c r="F55" s="32"/>
    </row>
    <row r="56" spans="1:8" ht="36" x14ac:dyDescent="0.25">
      <c r="A56" s="219" t="s">
        <v>104</v>
      </c>
      <c r="B56" s="210" t="s">
        <v>43</v>
      </c>
      <c r="C56" s="240" t="s">
        <v>90</v>
      </c>
      <c r="D56" s="241">
        <f>SUM(F56:F57)</f>
        <v>112500</v>
      </c>
      <c r="E56" s="65" t="s">
        <v>20</v>
      </c>
      <c r="F56" s="113">
        <v>28125</v>
      </c>
      <c r="G56" s="29">
        <f>SUM(F56+F58)</f>
        <v>62500</v>
      </c>
    </row>
    <row r="57" spans="1:8" ht="60" x14ac:dyDescent="0.25">
      <c r="A57" s="220"/>
      <c r="B57" s="211"/>
      <c r="C57" s="239"/>
      <c r="D57" s="242"/>
      <c r="E57" s="65" t="s">
        <v>68</v>
      </c>
      <c r="F57" s="113">
        <v>84375</v>
      </c>
      <c r="G57" s="29"/>
      <c r="H57" s="207"/>
    </row>
    <row r="58" spans="1:8" ht="36" x14ac:dyDescent="0.25">
      <c r="A58" s="219" t="s">
        <v>105</v>
      </c>
      <c r="B58" s="210" t="s">
        <v>44</v>
      </c>
      <c r="C58" s="240" t="s">
        <v>90</v>
      </c>
      <c r="D58" s="241">
        <f>SUM(F58:F59)</f>
        <v>137500</v>
      </c>
      <c r="E58" s="65" t="s">
        <v>20</v>
      </c>
      <c r="F58" s="113">
        <v>34375</v>
      </c>
      <c r="G58" s="29">
        <f>SUM(F58,F56)</f>
        <v>62500</v>
      </c>
      <c r="H58" s="207"/>
    </row>
    <row r="59" spans="1:8" ht="60" x14ac:dyDescent="0.25">
      <c r="A59" s="220"/>
      <c r="B59" s="211"/>
      <c r="C59" s="239"/>
      <c r="D59" s="242"/>
      <c r="E59" s="65" t="s">
        <v>68</v>
      </c>
      <c r="F59" s="113">
        <v>103125</v>
      </c>
      <c r="G59" s="29"/>
    </row>
    <row r="60" spans="1:8" ht="33" customHeight="1" x14ac:dyDescent="0.25">
      <c r="A60" s="93" t="s">
        <v>22</v>
      </c>
      <c r="B60" s="30" t="s">
        <v>25</v>
      </c>
      <c r="C60" s="30"/>
      <c r="D60" s="70">
        <f>SUM(D61:D63)</f>
        <v>25500</v>
      </c>
      <c r="E60" s="40"/>
      <c r="F60" s="115"/>
    </row>
    <row r="61" spans="1:8" ht="38.25" customHeight="1" x14ac:dyDescent="0.25">
      <c r="A61" s="94" t="s">
        <v>57</v>
      </c>
      <c r="B61" s="42" t="s">
        <v>54</v>
      </c>
      <c r="C61" s="88" t="s">
        <v>90</v>
      </c>
      <c r="D61" s="78">
        <f>SUM(F61)</f>
        <v>5000</v>
      </c>
      <c r="E61" s="25" t="s">
        <v>9</v>
      </c>
      <c r="F61" s="100">
        <v>5000</v>
      </c>
    </row>
    <row r="62" spans="1:8" ht="31.5" customHeight="1" x14ac:dyDescent="0.25">
      <c r="A62" s="94" t="s">
        <v>58</v>
      </c>
      <c r="B62" s="42" t="s">
        <v>55</v>
      </c>
      <c r="C62" s="88" t="s">
        <v>90</v>
      </c>
      <c r="D62" s="78">
        <f>SUM(F62)</f>
        <v>13000</v>
      </c>
      <c r="E62" s="25" t="s">
        <v>9</v>
      </c>
      <c r="F62" s="100">
        <v>13000</v>
      </c>
    </row>
    <row r="63" spans="1:8" ht="27.75" customHeight="1" x14ac:dyDescent="0.25">
      <c r="A63" s="95" t="s">
        <v>106</v>
      </c>
      <c r="B63" s="42" t="s">
        <v>56</v>
      </c>
      <c r="C63" s="88" t="s">
        <v>90</v>
      </c>
      <c r="D63" s="78">
        <f>SUM(F63)</f>
        <v>7500</v>
      </c>
      <c r="E63" s="25" t="s">
        <v>9</v>
      </c>
      <c r="F63" s="100">
        <v>7500</v>
      </c>
    </row>
    <row r="64" spans="1:8" ht="15.75" x14ac:dyDescent="0.25">
      <c r="A64" s="149" t="s">
        <v>32</v>
      </c>
      <c r="B64" s="150"/>
      <c r="C64" s="76"/>
      <c r="D64" s="157">
        <f>SUM(D44,D60,D55,D54,D48)</f>
        <v>739750</v>
      </c>
      <c r="E64" s="158"/>
      <c r="F64" s="159"/>
    </row>
    <row r="65" spans="1:6" ht="15.75" x14ac:dyDescent="0.25">
      <c r="A65" s="33"/>
      <c r="B65" s="33"/>
      <c r="C65" s="33"/>
      <c r="D65" s="34"/>
      <c r="E65" s="34"/>
      <c r="F65" s="34"/>
    </row>
    <row r="66" spans="1:6" ht="15.75" x14ac:dyDescent="0.25">
      <c r="A66" s="35"/>
      <c r="B66" s="35"/>
      <c r="C66" s="35"/>
      <c r="D66" s="36"/>
      <c r="E66" s="36"/>
      <c r="F66" s="36"/>
    </row>
    <row r="67" spans="1:6" ht="15.75" x14ac:dyDescent="0.25">
      <c r="A67" s="35"/>
      <c r="B67" s="35"/>
      <c r="C67" s="35"/>
      <c r="D67" s="36"/>
      <c r="E67" s="36"/>
      <c r="F67" s="36"/>
    </row>
    <row r="68" spans="1:6" x14ac:dyDescent="0.25">
      <c r="A68" s="153" t="s">
        <v>16</v>
      </c>
      <c r="B68" s="154"/>
      <c r="C68" s="160" t="s">
        <v>67</v>
      </c>
      <c r="D68" s="171" t="s">
        <v>17</v>
      </c>
      <c r="E68" s="167" t="s">
        <v>18</v>
      </c>
      <c r="F68" s="167"/>
    </row>
    <row r="69" spans="1:6" x14ac:dyDescent="0.25">
      <c r="A69" s="155"/>
      <c r="B69" s="156"/>
      <c r="C69" s="161"/>
      <c r="D69" s="171"/>
      <c r="E69" s="44" t="s">
        <v>19</v>
      </c>
      <c r="F69" s="44" t="s">
        <v>17</v>
      </c>
    </row>
    <row r="70" spans="1:6" ht="31.5" customHeight="1" x14ac:dyDescent="0.25">
      <c r="A70" s="221" t="s">
        <v>66</v>
      </c>
      <c r="B70" s="222"/>
      <c r="C70" s="77"/>
      <c r="D70" s="74"/>
      <c r="E70" s="74"/>
      <c r="F70" s="75"/>
    </row>
    <row r="71" spans="1:6" ht="11.25" customHeight="1" x14ac:dyDescent="0.25">
      <c r="A71" s="243" t="s">
        <v>7</v>
      </c>
      <c r="B71" s="181" t="s">
        <v>73</v>
      </c>
      <c r="C71" s="133" t="s">
        <v>84</v>
      </c>
      <c r="D71" s="135">
        <f>SUM(F71)</f>
        <v>6000</v>
      </c>
      <c r="E71" s="164" t="s">
        <v>91</v>
      </c>
      <c r="F71" s="127">
        <v>6000</v>
      </c>
    </row>
    <row r="72" spans="1:6" ht="12" customHeight="1" x14ac:dyDescent="0.25">
      <c r="A72" s="243"/>
      <c r="B72" s="182"/>
      <c r="C72" s="134"/>
      <c r="D72" s="136"/>
      <c r="E72" s="165"/>
      <c r="F72" s="139"/>
    </row>
    <row r="73" spans="1:6" ht="9.75" customHeight="1" x14ac:dyDescent="0.25">
      <c r="A73" s="243"/>
      <c r="B73" s="183"/>
      <c r="C73" s="184"/>
      <c r="D73" s="218"/>
      <c r="E73" s="166"/>
      <c r="F73" s="128"/>
    </row>
    <row r="74" spans="1:6" ht="35.25" customHeight="1" x14ac:dyDescent="0.25">
      <c r="A74" s="55" t="s">
        <v>8</v>
      </c>
      <c r="B74" s="21" t="s">
        <v>74</v>
      </c>
      <c r="C74" s="85" t="s">
        <v>117</v>
      </c>
      <c r="D74" s="69">
        <f t="shared" ref="D74:D79" si="0">SUM(F74)</f>
        <v>3500</v>
      </c>
      <c r="E74" s="25" t="s">
        <v>91</v>
      </c>
      <c r="F74" s="100">
        <v>3500</v>
      </c>
    </row>
    <row r="75" spans="1:6" ht="36" x14ac:dyDescent="0.25">
      <c r="A75" s="41" t="s">
        <v>10</v>
      </c>
      <c r="B75" s="21" t="s">
        <v>93</v>
      </c>
      <c r="C75" s="85" t="s">
        <v>94</v>
      </c>
      <c r="D75" s="69">
        <f t="shared" si="0"/>
        <v>2500</v>
      </c>
      <c r="E75" s="25" t="s">
        <v>91</v>
      </c>
      <c r="F75" s="100">
        <v>2500</v>
      </c>
    </row>
    <row r="76" spans="1:6" ht="35.25" customHeight="1" x14ac:dyDescent="0.25">
      <c r="A76" s="41" t="s">
        <v>11</v>
      </c>
      <c r="B76" s="21" t="s">
        <v>108</v>
      </c>
      <c r="C76" s="85" t="s">
        <v>109</v>
      </c>
      <c r="D76" s="69">
        <f t="shared" si="0"/>
        <v>1300</v>
      </c>
      <c r="E76" s="25" t="s">
        <v>91</v>
      </c>
      <c r="F76" s="100">
        <v>1300</v>
      </c>
    </row>
    <row r="77" spans="1:6" ht="39.75" customHeight="1" x14ac:dyDescent="0.25">
      <c r="A77" s="41" t="s">
        <v>22</v>
      </c>
      <c r="B77" s="21" t="s">
        <v>107</v>
      </c>
      <c r="C77" s="85" t="s">
        <v>118</v>
      </c>
      <c r="D77" s="69">
        <f t="shared" si="0"/>
        <v>2960</v>
      </c>
      <c r="E77" s="25" t="s">
        <v>91</v>
      </c>
      <c r="F77" s="100">
        <v>2960</v>
      </c>
    </row>
    <row r="78" spans="1:6" ht="36" x14ac:dyDescent="0.25">
      <c r="A78" s="91" t="s">
        <v>23</v>
      </c>
      <c r="B78" s="84" t="s">
        <v>75</v>
      </c>
      <c r="C78" s="86" t="s">
        <v>85</v>
      </c>
      <c r="D78" s="69">
        <f t="shared" si="0"/>
        <v>1500</v>
      </c>
      <c r="E78" s="25" t="s">
        <v>91</v>
      </c>
      <c r="F78" s="100">
        <v>1500</v>
      </c>
    </row>
    <row r="79" spans="1:6" ht="36" x14ac:dyDescent="0.25">
      <c r="A79" s="92" t="s">
        <v>29</v>
      </c>
      <c r="B79" s="84" t="s">
        <v>76</v>
      </c>
      <c r="C79" s="87" t="s">
        <v>86</v>
      </c>
      <c r="D79" s="69">
        <f t="shared" si="0"/>
        <v>2000</v>
      </c>
      <c r="E79" s="25" t="s">
        <v>91</v>
      </c>
      <c r="F79" s="100">
        <v>2000</v>
      </c>
    </row>
    <row r="80" spans="1:6" x14ac:dyDescent="0.25">
      <c r="A80" s="147" t="s">
        <v>32</v>
      </c>
      <c r="B80" s="148"/>
      <c r="C80" s="157">
        <f>SUM(D71,D74,D78,D79,D75,D76,D77)</f>
        <v>19760</v>
      </c>
      <c r="D80" s="158"/>
      <c r="E80" s="158"/>
      <c r="F80" s="159"/>
    </row>
    <row r="81" spans="1:7" ht="15.75" x14ac:dyDescent="0.25">
      <c r="A81" s="35"/>
      <c r="B81" s="35"/>
      <c r="C81" s="35"/>
      <c r="D81" s="36"/>
      <c r="E81" s="36"/>
      <c r="F81" s="36"/>
    </row>
    <row r="82" spans="1:7" ht="15.75" x14ac:dyDescent="0.25">
      <c r="A82" s="35"/>
      <c r="B82" s="35"/>
      <c r="C82" s="35"/>
      <c r="D82" s="36"/>
      <c r="E82" s="36"/>
      <c r="F82" s="36"/>
    </row>
    <row r="83" spans="1:7" ht="15.75" x14ac:dyDescent="0.25">
      <c r="A83" s="35"/>
      <c r="B83" s="35"/>
      <c r="C83" s="35"/>
      <c r="D83" s="36"/>
      <c r="E83" s="36"/>
      <c r="F83" s="36"/>
    </row>
    <row r="84" spans="1:7" x14ac:dyDescent="0.25">
      <c r="A84" s="171" t="s">
        <v>16</v>
      </c>
      <c r="B84" s="171"/>
      <c r="C84" s="160" t="s">
        <v>67</v>
      </c>
      <c r="D84" s="171" t="s">
        <v>17</v>
      </c>
      <c r="E84" s="167" t="s">
        <v>18</v>
      </c>
      <c r="F84" s="167"/>
    </row>
    <row r="85" spans="1:7" x14ac:dyDescent="0.25">
      <c r="A85" s="171"/>
      <c r="B85" s="171"/>
      <c r="C85" s="161"/>
      <c r="D85" s="171"/>
      <c r="E85" s="44" t="s">
        <v>19</v>
      </c>
      <c r="F85" s="44" t="s">
        <v>17</v>
      </c>
    </row>
    <row r="86" spans="1:7" x14ac:dyDescent="0.25">
      <c r="A86" s="141" t="s">
        <v>65</v>
      </c>
      <c r="B86" s="142"/>
      <c r="C86" s="71"/>
      <c r="D86" s="45"/>
      <c r="E86" s="45"/>
      <c r="F86" s="46"/>
    </row>
    <row r="87" spans="1:7" x14ac:dyDescent="0.25">
      <c r="A87" s="143"/>
      <c r="B87" s="144"/>
      <c r="C87" s="72"/>
      <c r="D87" s="47"/>
      <c r="E87" s="47"/>
      <c r="F87" s="48"/>
    </row>
    <row r="88" spans="1:7" ht="15" customHeight="1" x14ac:dyDescent="0.25">
      <c r="A88" s="145" t="s">
        <v>7</v>
      </c>
      <c r="B88" s="151" t="s">
        <v>101</v>
      </c>
      <c r="C88" s="133" t="s">
        <v>80</v>
      </c>
      <c r="D88" s="214">
        <v>7000</v>
      </c>
      <c r="E88" s="137" t="s">
        <v>9</v>
      </c>
      <c r="F88" s="127">
        <v>12006.68</v>
      </c>
    </row>
    <row r="89" spans="1:7" ht="27.75" customHeight="1" x14ac:dyDescent="0.25">
      <c r="A89" s="146"/>
      <c r="B89" s="213"/>
      <c r="C89" s="184"/>
      <c r="D89" s="214"/>
      <c r="E89" s="138"/>
      <c r="F89" s="139"/>
    </row>
    <row r="90" spans="1:7" ht="63.75" x14ac:dyDescent="0.25">
      <c r="A90" s="55" t="s">
        <v>8</v>
      </c>
      <c r="B90" s="56" t="s">
        <v>100</v>
      </c>
      <c r="C90" s="85" t="s">
        <v>80</v>
      </c>
      <c r="D90" s="114">
        <v>7000</v>
      </c>
      <c r="E90" s="138"/>
      <c r="F90" s="139"/>
    </row>
    <row r="91" spans="1:7" ht="70.5" customHeight="1" x14ac:dyDescent="0.25">
      <c r="A91" s="55" t="s">
        <v>10</v>
      </c>
      <c r="B91" s="56" t="s">
        <v>99</v>
      </c>
      <c r="C91" s="85" t="s">
        <v>80</v>
      </c>
      <c r="D91" s="114">
        <v>10000</v>
      </c>
      <c r="E91" s="138"/>
      <c r="F91" s="139"/>
    </row>
    <row r="92" spans="1:7" ht="51" x14ac:dyDescent="0.25">
      <c r="A92" s="41" t="s">
        <v>11</v>
      </c>
      <c r="B92" s="57" t="s">
        <v>98</v>
      </c>
      <c r="C92" s="80" t="s">
        <v>80</v>
      </c>
      <c r="D92" s="114">
        <v>7000</v>
      </c>
      <c r="E92" s="138" t="s">
        <v>127</v>
      </c>
      <c r="F92" s="139">
        <v>36393.32</v>
      </c>
      <c r="G92" s="29">
        <f>SUM(F88,F95)</f>
        <v>30016.69</v>
      </c>
    </row>
    <row r="93" spans="1:7" ht="51" x14ac:dyDescent="0.25">
      <c r="A93" s="41" t="s">
        <v>22</v>
      </c>
      <c r="B93" s="57" t="s">
        <v>71</v>
      </c>
      <c r="C93" s="86" t="s">
        <v>80</v>
      </c>
      <c r="D93" s="114">
        <v>7000</v>
      </c>
      <c r="E93" s="138"/>
      <c r="F93" s="139"/>
    </row>
    <row r="94" spans="1:7" ht="90" customHeight="1" x14ac:dyDescent="0.25">
      <c r="A94" s="55" t="s">
        <v>23</v>
      </c>
      <c r="B94" s="56" t="s">
        <v>97</v>
      </c>
      <c r="C94" s="85" t="s">
        <v>80</v>
      </c>
      <c r="D94" s="114">
        <v>10400</v>
      </c>
      <c r="E94" s="140"/>
      <c r="F94" s="128"/>
    </row>
    <row r="95" spans="1:7" ht="36" customHeight="1" x14ac:dyDescent="0.25">
      <c r="A95" s="145" t="s">
        <v>29</v>
      </c>
      <c r="B95" s="151" t="s">
        <v>72</v>
      </c>
      <c r="C95" s="133" t="s">
        <v>95</v>
      </c>
      <c r="D95" s="212">
        <f>SUM(F95:F96)</f>
        <v>72600</v>
      </c>
      <c r="E95" s="122" t="s">
        <v>9</v>
      </c>
      <c r="F95" s="112">
        <v>18010.009999999998</v>
      </c>
    </row>
    <row r="96" spans="1:7" ht="24" x14ac:dyDescent="0.25">
      <c r="A96" s="146"/>
      <c r="B96" s="152"/>
      <c r="C96" s="184"/>
      <c r="D96" s="212"/>
      <c r="E96" s="123" t="s">
        <v>127</v>
      </c>
      <c r="F96" s="113">
        <v>54589.99</v>
      </c>
    </row>
    <row r="97" spans="1:6" ht="15.75" x14ac:dyDescent="0.25">
      <c r="A97" s="149" t="s">
        <v>32</v>
      </c>
      <c r="B97" s="150"/>
      <c r="C97" s="157">
        <f>SUM(F88:F96)</f>
        <v>121000</v>
      </c>
      <c r="D97" s="158"/>
      <c r="E97" s="158"/>
      <c r="F97" s="159"/>
    </row>
    <row r="98" spans="1:6" ht="15.75" x14ac:dyDescent="0.25">
      <c r="A98" s="33"/>
      <c r="B98" s="33"/>
      <c r="C98" s="33"/>
      <c r="D98" s="34"/>
      <c r="E98" s="34"/>
      <c r="F98" s="34"/>
    </row>
    <row r="99" spans="1:6" ht="15.75" x14ac:dyDescent="0.25">
      <c r="A99" s="35"/>
      <c r="B99" s="35"/>
      <c r="C99" s="35"/>
      <c r="D99" s="36"/>
      <c r="E99" s="36"/>
      <c r="F99" s="36"/>
    </row>
    <row r="100" spans="1:6" ht="15.75" x14ac:dyDescent="0.25">
      <c r="A100" s="35"/>
      <c r="B100" s="35"/>
      <c r="C100" s="35"/>
      <c r="D100" s="36"/>
      <c r="E100" s="36"/>
      <c r="F100" s="36"/>
    </row>
    <row r="101" spans="1:6" x14ac:dyDescent="0.25">
      <c r="A101" s="171" t="s">
        <v>16</v>
      </c>
      <c r="B101" s="171"/>
      <c r="C101" s="160" t="s">
        <v>67</v>
      </c>
      <c r="D101" s="171" t="s">
        <v>17</v>
      </c>
      <c r="E101" s="167" t="s">
        <v>18</v>
      </c>
      <c r="F101" s="167"/>
    </row>
    <row r="102" spans="1:6" x14ac:dyDescent="0.25">
      <c r="A102" s="171"/>
      <c r="B102" s="171"/>
      <c r="C102" s="161"/>
      <c r="D102" s="171"/>
      <c r="E102" s="44" t="s">
        <v>19</v>
      </c>
      <c r="F102" s="44" t="s">
        <v>17</v>
      </c>
    </row>
    <row r="103" spans="1:6" x14ac:dyDescent="0.25">
      <c r="A103" s="141" t="s">
        <v>64</v>
      </c>
      <c r="B103" s="142"/>
      <c r="C103" s="71"/>
      <c r="D103" s="45"/>
      <c r="E103" s="45"/>
      <c r="F103" s="46"/>
    </row>
    <row r="104" spans="1:6" x14ac:dyDescent="0.25">
      <c r="A104" s="143"/>
      <c r="B104" s="144"/>
      <c r="C104" s="72"/>
      <c r="D104" s="47"/>
      <c r="E104" s="47"/>
      <c r="F104" s="48"/>
    </row>
    <row r="105" spans="1:6" x14ac:dyDescent="0.25">
      <c r="A105" s="178" t="s">
        <v>7</v>
      </c>
      <c r="B105" s="181" t="s">
        <v>47</v>
      </c>
      <c r="C105" s="133" t="s">
        <v>110</v>
      </c>
      <c r="D105" s="168">
        <f>SUM(F105)</f>
        <v>49625</v>
      </c>
      <c r="E105" s="164" t="s">
        <v>91</v>
      </c>
      <c r="F105" s="127">
        <v>49625</v>
      </c>
    </row>
    <row r="106" spans="1:6" x14ac:dyDescent="0.25">
      <c r="A106" s="179"/>
      <c r="B106" s="182"/>
      <c r="C106" s="200"/>
      <c r="D106" s="169"/>
      <c r="E106" s="165"/>
      <c r="F106" s="139"/>
    </row>
    <row r="107" spans="1:6" x14ac:dyDescent="0.25">
      <c r="A107" s="180"/>
      <c r="B107" s="183"/>
      <c r="C107" s="201"/>
      <c r="D107" s="170"/>
      <c r="E107" s="166"/>
      <c r="F107" s="128"/>
    </row>
    <row r="108" spans="1:6" ht="15" customHeight="1" x14ac:dyDescent="0.25">
      <c r="A108" s="49" t="s">
        <v>8</v>
      </c>
      <c r="B108" s="21" t="s">
        <v>48</v>
      </c>
      <c r="C108" s="56" t="s">
        <v>78</v>
      </c>
      <c r="D108" s="50">
        <f>SUM(D109:D114)</f>
        <v>121000</v>
      </c>
      <c r="E108" s="51"/>
      <c r="F108" s="116"/>
    </row>
    <row r="109" spans="1:6" ht="15" customHeight="1" x14ac:dyDescent="0.25">
      <c r="A109" s="52"/>
      <c r="B109" s="53" t="s">
        <v>38</v>
      </c>
      <c r="C109" s="80"/>
      <c r="D109" s="60">
        <v>10000</v>
      </c>
      <c r="E109" s="165" t="s">
        <v>20</v>
      </c>
      <c r="F109" s="139">
        <f>SUM(D109:D114)</f>
        <v>121000</v>
      </c>
    </row>
    <row r="110" spans="1:6" ht="15" customHeight="1" x14ac:dyDescent="0.25">
      <c r="A110" s="54"/>
      <c r="B110" s="79" t="s">
        <v>37</v>
      </c>
      <c r="C110" s="81"/>
      <c r="D110" s="60">
        <v>10000</v>
      </c>
      <c r="E110" s="165"/>
      <c r="F110" s="139"/>
    </row>
    <row r="111" spans="1:6" x14ac:dyDescent="0.25">
      <c r="A111" s="52"/>
      <c r="B111" s="20" t="s">
        <v>39</v>
      </c>
      <c r="C111" s="82"/>
      <c r="D111" s="60">
        <v>40000</v>
      </c>
      <c r="E111" s="165"/>
      <c r="F111" s="139"/>
    </row>
    <row r="112" spans="1:6" x14ac:dyDescent="0.25">
      <c r="A112" s="52"/>
      <c r="B112" s="20" t="s">
        <v>40</v>
      </c>
      <c r="C112" s="82"/>
      <c r="D112" s="60">
        <v>15000</v>
      </c>
      <c r="E112" s="165"/>
      <c r="F112" s="139"/>
    </row>
    <row r="113" spans="1:6" x14ac:dyDescent="0.25">
      <c r="A113" s="52"/>
      <c r="B113" s="20" t="s">
        <v>41</v>
      </c>
      <c r="C113" s="82"/>
      <c r="D113" s="60">
        <v>15000</v>
      </c>
      <c r="E113" s="165"/>
      <c r="F113" s="139"/>
    </row>
    <row r="114" spans="1:6" x14ac:dyDescent="0.25">
      <c r="A114" s="52"/>
      <c r="B114" s="20" t="s">
        <v>42</v>
      </c>
      <c r="C114" s="82"/>
      <c r="D114" s="90">
        <v>31000</v>
      </c>
      <c r="E114" s="166"/>
      <c r="F114" s="139"/>
    </row>
    <row r="115" spans="1:6" ht="15.75" x14ac:dyDescent="0.25">
      <c r="A115" s="149" t="s">
        <v>32</v>
      </c>
      <c r="B115" s="150"/>
      <c r="C115" s="157">
        <f>SUM(D108,D105)</f>
        <v>170625</v>
      </c>
      <c r="D115" s="158"/>
      <c r="E115" s="158"/>
      <c r="F115" s="159"/>
    </row>
    <row r="116" spans="1:6" ht="15.75" x14ac:dyDescent="0.25">
      <c r="A116" s="35"/>
      <c r="B116" s="35"/>
      <c r="C116" s="35"/>
      <c r="D116" s="36"/>
      <c r="E116" s="36"/>
      <c r="F116" s="36"/>
    </row>
    <row r="117" spans="1:6" ht="15.75" x14ac:dyDescent="0.25">
      <c r="A117" s="35"/>
      <c r="B117" s="35"/>
      <c r="C117" s="35"/>
      <c r="D117" s="36"/>
      <c r="E117" s="36"/>
      <c r="F117" s="36"/>
    </row>
    <row r="118" spans="1:6" ht="15.75" x14ac:dyDescent="0.25">
      <c r="A118" s="35"/>
      <c r="B118" s="35"/>
      <c r="C118" s="35"/>
      <c r="D118" s="36"/>
      <c r="E118" s="36"/>
      <c r="F118" s="36"/>
    </row>
    <row r="119" spans="1:6" x14ac:dyDescent="0.25">
      <c r="A119" s="153" t="s">
        <v>16</v>
      </c>
      <c r="B119" s="154"/>
      <c r="C119" s="160" t="s">
        <v>67</v>
      </c>
      <c r="D119" s="171" t="s">
        <v>17</v>
      </c>
      <c r="E119" s="167" t="s">
        <v>18</v>
      </c>
      <c r="F119" s="167"/>
    </row>
    <row r="120" spans="1:6" x14ac:dyDescent="0.25">
      <c r="A120" s="155"/>
      <c r="B120" s="156"/>
      <c r="C120" s="161"/>
      <c r="D120" s="171"/>
      <c r="E120" s="44" t="s">
        <v>19</v>
      </c>
      <c r="F120" s="44" t="s">
        <v>17</v>
      </c>
    </row>
    <row r="121" spans="1:6" x14ac:dyDescent="0.25">
      <c r="A121" s="141" t="s">
        <v>63</v>
      </c>
      <c r="B121" s="142"/>
      <c r="C121" s="71"/>
      <c r="D121" s="45"/>
      <c r="E121" s="45"/>
      <c r="F121" s="46"/>
    </row>
    <row r="122" spans="1:6" ht="16.899999999999999" customHeight="1" x14ac:dyDescent="0.25">
      <c r="A122" s="143"/>
      <c r="B122" s="144"/>
      <c r="C122" s="72"/>
      <c r="D122" s="47"/>
      <c r="E122" s="47"/>
      <c r="F122" s="48"/>
    </row>
    <row r="123" spans="1:6" ht="83.25" customHeight="1" x14ac:dyDescent="0.25">
      <c r="A123" s="108" t="s">
        <v>7</v>
      </c>
      <c r="B123" s="105" t="s">
        <v>45</v>
      </c>
      <c r="C123" s="106" t="s">
        <v>89</v>
      </c>
      <c r="D123" s="102">
        <f>SUM(F123)</f>
        <v>45000</v>
      </c>
      <c r="E123" s="51" t="s">
        <v>9</v>
      </c>
      <c r="F123" s="112">
        <v>45000</v>
      </c>
    </row>
    <row r="124" spans="1:6" ht="38.25" customHeight="1" x14ac:dyDescent="0.25">
      <c r="A124" s="178" t="s">
        <v>8</v>
      </c>
      <c r="B124" s="181" t="s">
        <v>111</v>
      </c>
      <c r="C124" s="133" t="s">
        <v>112</v>
      </c>
      <c r="D124" s="168">
        <f>SUM(F124,F125,F126)</f>
        <v>55000</v>
      </c>
      <c r="E124" s="137" t="s">
        <v>9</v>
      </c>
      <c r="F124" s="127">
        <v>55000</v>
      </c>
    </row>
    <row r="125" spans="1:6" ht="36.75" customHeight="1" x14ac:dyDescent="0.25">
      <c r="A125" s="179"/>
      <c r="B125" s="182"/>
      <c r="C125" s="134"/>
      <c r="D125" s="169"/>
      <c r="E125" s="138"/>
      <c r="F125" s="139"/>
    </row>
    <row r="126" spans="1:6" ht="12" customHeight="1" x14ac:dyDescent="0.25">
      <c r="A126" s="180"/>
      <c r="B126" s="183"/>
      <c r="C126" s="184"/>
      <c r="D126" s="170"/>
      <c r="E126" s="140"/>
      <c r="F126" s="128"/>
    </row>
    <row r="127" spans="1:6" ht="15.75" x14ac:dyDescent="0.25">
      <c r="A127" s="149" t="s">
        <v>32</v>
      </c>
      <c r="B127" s="150"/>
      <c r="C127" s="76"/>
      <c r="D127" s="157">
        <f>SUM(D123,D124)</f>
        <v>100000</v>
      </c>
      <c r="E127" s="158"/>
      <c r="F127" s="159"/>
    </row>
    <row r="128" spans="1:6" x14ac:dyDescent="0.25">
      <c r="A128" s="37"/>
      <c r="B128" s="37"/>
      <c r="C128" s="37"/>
      <c r="D128" s="38"/>
      <c r="E128" s="39"/>
      <c r="F128" s="39"/>
    </row>
    <row r="129" spans="1:6" x14ac:dyDescent="0.25">
      <c r="A129" s="37"/>
      <c r="B129" s="37"/>
      <c r="C129" s="37"/>
      <c r="D129" s="38"/>
      <c r="E129" s="39"/>
      <c r="F129" s="39"/>
    </row>
    <row r="130" spans="1:6" x14ac:dyDescent="0.25">
      <c r="A130" s="153" t="s">
        <v>16</v>
      </c>
      <c r="B130" s="154"/>
      <c r="C130" s="160" t="s">
        <v>67</v>
      </c>
      <c r="D130" s="171" t="s">
        <v>17</v>
      </c>
      <c r="E130" s="167" t="s">
        <v>18</v>
      </c>
      <c r="F130" s="167"/>
    </row>
    <row r="131" spans="1:6" x14ac:dyDescent="0.25">
      <c r="A131" s="155"/>
      <c r="B131" s="156"/>
      <c r="C131" s="161"/>
      <c r="D131" s="171"/>
      <c r="E131" s="44" t="s">
        <v>19</v>
      </c>
      <c r="F131" s="44" t="s">
        <v>17</v>
      </c>
    </row>
    <row r="132" spans="1:6" ht="15" customHeight="1" x14ac:dyDescent="0.25">
      <c r="A132" s="141" t="s">
        <v>62</v>
      </c>
      <c r="B132" s="142"/>
      <c r="C132" s="71"/>
      <c r="D132" s="45"/>
      <c r="E132" s="45"/>
      <c r="F132" s="46"/>
    </row>
    <row r="133" spans="1:6" ht="15" customHeight="1" x14ac:dyDescent="0.25">
      <c r="A133" s="143"/>
      <c r="B133" s="144"/>
      <c r="C133" s="72"/>
      <c r="D133" s="47"/>
      <c r="E133" s="47"/>
      <c r="F133" s="48"/>
    </row>
    <row r="134" spans="1:6" ht="37.5" customHeight="1" x14ac:dyDescent="0.25">
      <c r="A134" s="107" t="s">
        <v>7</v>
      </c>
      <c r="B134" s="105" t="s">
        <v>24</v>
      </c>
      <c r="C134" s="80" t="s">
        <v>82</v>
      </c>
      <c r="D134" s="70">
        <f>SUM(F134)</f>
        <v>2500</v>
      </c>
      <c r="E134" s="51" t="s">
        <v>9</v>
      </c>
      <c r="F134" s="112">
        <v>2500</v>
      </c>
    </row>
    <row r="135" spans="1:6" ht="37.5" customHeight="1" x14ac:dyDescent="0.25">
      <c r="A135" s="43" t="s">
        <v>8</v>
      </c>
      <c r="B135" s="21" t="s">
        <v>28</v>
      </c>
      <c r="C135" s="85" t="s">
        <v>81</v>
      </c>
      <c r="D135" s="69">
        <f>SUM(F135)</f>
        <v>2500</v>
      </c>
      <c r="E135" s="51" t="s">
        <v>9</v>
      </c>
      <c r="F135" s="100">
        <v>2500</v>
      </c>
    </row>
    <row r="136" spans="1:6" ht="76.5" x14ac:dyDescent="0.25">
      <c r="A136" s="55" t="s">
        <v>10</v>
      </c>
      <c r="B136" s="21" t="s">
        <v>119</v>
      </c>
      <c r="C136" s="85" t="s">
        <v>83</v>
      </c>
      <c r="D136" s="69">
        <f>SUM(F136)</f>
        <v>12500</v>
      </c>
      <c r="E136" s="25" t="s">
        <v>9</v>
      </c>
      <c r="F136" s="100">
        <v>12500</v>
      </c>
    </row>
    <row r="137" spans="1:6" x14ac:dyDescent="0.25">
      <c r="A137" s="145" t="s">
        <v>11</v>
      </c>
      <c r="B137" s="181" t="s">
        <v>124</v>
      </c>
      <c r="C137" s="133" t="s">
        <v>83</v>
      </c>
      <c r="D137" s="135">
        <f>SUM(F137:F138)</f>
        <v>12500</v>
      </c>
      <c r="E137" s="164" t="s">
        <v>9</v>
      </c>
      <c r="F137" s="127">
        <v>12500</v>
      </c>
    </row>
    <row r="138" spans="1:6" x14ac:dyDescent="0.25">
      <c r="A138" s="146"/>
      <c r="B138" s="182"/>
      <c r="C138" s="134"/>
      <c r="D138" s="136"/>
      <c r="E138" s="166"/>
      <c r="F138" s="128"/>
    </row>
    <row r="139" spans="1:6" ht="18" customHeight="1" x14ac:dyDescent="0.25">
      <c r="A139" s="145" t="s">
        <v>122</v>
      </c>
      <c r="B139" s="181" t="s">
        <v>123</v>
      </c>
      <c r="C139" s="133" t="s">
        <v>83</v>
      </c>
      <c r="D139" s="135">
        <v>1000</v>
      </c>
      <c r="E139" s="164" t="s">
        <v>9</v>
      </c>
      <c r="F139" s="127">
        <v>1000</v>
      </c>
    </row>
    <row r="140" spans="1:6" x14ac:dyDescent="0.25">
      <c r="A140" s="146"/>
      <c r="B140" s="182"/>
      <c r="C140" s="134"/>
      <c r="D140" s="136"/>
      <c r="E140" s="166"/>
      <c r="F140" s="128"/>
    </row>
    <row r="141" spans="1:6" x14ac:dyDescent="0.25">
      <c r="A141" s="245" t="s">
        <v>32</v>
      </c>
      <c r="B141" s="246"/>
      <c r="C141" s="101"/>
      <c r="D141" s="244">
        <f>SUM(D134:D140)</f>
        <v>31000</v>
      </c>
      <c r="E141" s="244"/>
      <c r="F141" s="244"/>
    </row>
    <row r="142" spans="1:6" ht="15.75" x14ac:dyDescent="0.25">
      <c r="A142" s="35"/>
      <c r="B142" s="35"/>
      <c r="C142" s="35"/>
      <c r="D142" s="36"/>
      <c r="E142" s="36"/>
      <c r="F142" s="36"/>
    </row>
    <row r="143" spans="1:6" ht="15.75" thickBot="1" x14ac:dyDescent="0.3">
      <c r="A143" s="37"/>
      <c r="B143" s="37"/>
      <c r="C143" s="37"/>
      <c r="D143" s="38"/>
      <c r="E143" s="39"/>
      <c r="F143" s="39"/>
    </row>
    <row r="144" spans="1:6" ht="15.6" customHeight="1" x14ac:dyDescent="0.25">
      <c r="A144" s="189" t="s">
        <v>16</v>
      </c>
      <c r="B144" s="190"/>
      <c r="C144" s="162" t="s">
        <v>67</v>
      </c>
      <c r="D144" s="193" t="s">
        <v>17</v>
      </c>
      <c r="E144" s="186" t="s">
        <v>18</v>
      </c>
      <c r="F144" s="187"/>
    </row>
    <row r="145" spans="1:6" ht="13.9" customHeight="1" thickBot="1" x14ac:dyDescent="0.3">
      <c r="A145" s="191"/>
      <c r="B145" s="192"/>
      <c r="C145" s="163"/>
      <c r="D145" s="171"/>
      <c r="E145" s="44" t="s">
        <v>19</v>
      </c>
      <c r="F145" s="61" t="s">
        <v>17</v>
      </c>
    </row>
    <row r="146" spans="1:6" ht="31.5" customHeight="1" thickBot="1" x14ac:dyDescent="0.3">
      <c r="A146" s="194" t="s">
        <v>61</v>
      </c>
      <c r="B146" s="195"/>
      <c r="C146" s="98"/>
      <c r="D146" s="62"/>
      <c r="E146" s="62"/>
      <c r="F146" s="63"/>
    </row>
    <row r="147" spans="1:6" ht="38.25" customHeight="1" x14ac:dyDescent="0.25">
      <c r="A147" s="205" t="s">
        <v>7</v>
      </c>
      <c r="B147" s="203" t="s">
        <v>52</v>
      </c>
      <c r="C147" s="202" t="s">
        <v>88</v>
      </c>
      <c r="D147" s="196">
        <f>SUM(F147, F148)</f>
        <v>41000</v>
      </c>
      <c r="E147" s="103" t="s">
        <v>51</v>
      </c>
      <c r="F147" s="117">
        <v>26000</v>
      </c>
    </row>
    <row r="148" spans="1:6" ht="40.5" customHeight="1" x14ac:dyDescent="0.25">
      <c r="A148" s="206"/>
      <c r="B148" s="204"/>
      <c r="C148" s="177"/>
      <c r="D148" s="197"/>
      <c r="E148" s="104" t="s">
        <v>9</v>
      </c>
      <c r="F148" s="118">
        <v>15000</v>
      </c>
    </row>
    <row r="149" spans="1:6" ht="39" customHeight="1" x14ac:dyDescent="0.25">
      <c r="A149" s="172" t="s">
        <v>8</v>
      </c>
      <c r="B149" s="174" t="s">
        <v>53</v>
      </c>
      <c r="C149" s="176" t="s">
        <v>87</v>
      </c>
      <c r="D149" s="168">
        <f>SUM(F149:F150)</f>
        <v>61000</v>
      </c>
      <c r="E149" s="99" t="s">
        <v>20</v>
      </c>
      <c r="F149" s="119">
        <v>39000</v>
      </c>
    </row>
    <row r="150" spans="1:6" ht="39.75" customHeight="1" x14ac:dyDescent="0.25">
      <c r="A150" s="173"/>
      <c r="B150" s="175"/>
      <c r="C150" s="177"/>
      <c r="D150" s="170"/>
      <c r="E150" s="99" t="s">
        <v>91</v>
      </c>
      <c r="F150" s="120">
        <v>22000</v>
      </c>
    </row>
    <row r="151" spans="1:6" ht="15.75" x14ac:dyDescent="0.25">
      <c r="A151" s="188" t="s">
        <v>32</v>
      </c>
      <c r="B151" s="188"/>
      <c r="C151" s="97"/>
      <c r="D151" s="198">
        <f>SUM(D147,D149)</f>
        <v>102000</v>
      </c>
      <c r="E151" s="198"/>
      <c r="F151" s="198"/>
    </row>
    <row r="152" spans="1:6" ht="15.75" x14ac:dyDescent="0.25">
      <c r="A152" s="35"/>
      <c r="B152" s="35"/>
      <c r="C152" s="35"/>
      <c r="D152" s="36"/>
      <c r="E152" s="36"/>
      <c r="F152" s="36"/>
    </row>
    <row r="153" spans="1:6" ht="15.75" x14ac:dyDescent="0.25">
      <c r="A153" s="35"/>
      <c r="B153" s="35"/>
      <c r="C153" s="35"/>
      <c r="D153" s="36"/>
      <c r="E153" s="36"/>
      <c r="F153" s="36"/>
    </row>
    <row r="154" spans="1:6" ht="15.75" x14ac:dyDescent="0.25">
      <c r="A154" s="35"/>
      <c r="B154" s="35"/>
      <c r="C154" s="35"/>
      <c r="D154" s="36"/>
      <c r="E154" s="36"/>
      <c r="F154" s="36"/>
    </row>
    <row r="155" spans="1:6" x14ac:dyDescent="0.25">
      <c r="A155" s="153" t="s">
        <v>16</v>
      </c>
      <c r="B155" s="154"/>
      <c r="C155" s="160" t="s">
        <v>67</v>
      </c>
      <c r="D155" s="171" t="s">
        <v>17</v>
      </c>
      <c r="E155" s="167" t="s">
        <v>18</v>
      </c>
      <c r="F155" s="167"/>
    </row>
    <row r="156" spans="1:6" x14ac:dyDescent="0.25">
      <c r="A156" s="155"/>
      <c r="B156" s="156"/>
      <c r="C156" s="161"/>
      <c r="D156" s="171"/>
      <c r="E156" s="44" t="s">
        <v>19</v>
      </c>
      <c r="F156" s="44" t="s">
        <v>17</v>
      </c>
    </row>
    <row r="157" spans="1:6" x14ac:dyDescent="0.25">
      <c r="A157" s="141" t="s">
        <v>60</v>
      </c>
      <c r="B157" s="142"/>
      <c r="C157" s="71"/>
      <c r="D157" s="45"/>
      <c r="E157" s="45"/>
      <c r="F157" s="46"/>
    </row>
    <row r="158" spans="1:6" x14ac:dyDescent="0.25">
      <c r="A158" s="143"/>
      <c r="B158" s="144"/>
      <c r="C158" s="72"/>
      <c r="D158" s="47"/>
      <c r="E158" s="47"/>
      <c r="F158" s="48"/>
    </row>
    <row r="159" spans="1:6" x14ac:dyDescent="0.25">
      <c r="A159" s="178" t="s">
        <v>7</v>
      </c>
      <c r="B159" s="181" t="s">
        <v>49</v>
      </c>
      <c r="C159" s="133" t="s">
        <v>114</v>
      </c>
      <c r="D159" s="253">
        <f>SUM(F159)</f>
        <v>27500</v>
      </c>
      <c r="E159" s="164" t="s">
        <v>92</v>
      </c>
      <c r="F159" s="127">
        <v>27500</v>
      </c>
    </row>
    <row r="160" spans="1:6" x14ac:dyDescent="0.25">
      <c r="A160" s="179"/>
      <c r="B160" s="182"/>
      <c r="C160" s="200"/>
      <c r="D160" s="254"/>
      <c r="E160" s="165"/>
      <c r="F160" s="139"/>
    </row>
    <row r="161" spans="1:6" x14ac:dyDescent="0.25">
      <c r="A161" s="179"/>
      <c r="B161" s="182"/>
      <c r="C161" s="200"/>
      <c r="D161" s="254"/>
      <c r="E161" s="165"/>
      <c r="F161" s="139"/>
    </row>
    <row r="162" spans="1:6" ht="47.25" customHeight="1" x14ac:dyDescent="0.25">
      <c r="A162" s="180"/>
      <c r="B162" s="183"/>
      <c r="C162" s="201"/>
      <c r="D162" s="255"/>
      <c r="E162" s="166"/>
      <c r="F162" s="128"/>
    </row>
    <row r="163" spans="1:6" ht="15.75" x14ac:dyDescent="0.25">
      <c r="A163" s="149" t="s">
        <v>32</v>
      </c>
      <c r="B163" s="150"/>
      <c r="C163" s="76"/>
      <c r="D163" s="157">
        <f>SUM(D159)</f>
        <v>27500</v>
      </c>
      <c r="E163" s="158"/>
      <c r="F163" s="159"/>
    </row>
    <row r="164" spans="1:6" ht="15.75" x14ac:dyDescent="0.25">
      <c r="A164" s="35"/>
      <c r="B164" s="35"/>
      <c r="C164" s="35"/>
      <c r="D164" s="36"/>
      <c r="E164" s="36"/>
      <c r="F164" s="36"/>
    </row>
    <row r="165" spans="1:6" ht="15.75" x14ac:dyDescent="0.25">
      <c r="A165" s="35"/>
      <c r="B165" s="35"/>
      <c r="C165" s="35"/>
      <c r="D165" s="36"/>
      <c r="E165" s="36"/>
      <c r="F165" s="36"/>
    </row>
    <row r="166" spans="1:6" ht="15.75" x14ac:dyDescent="0.25">
      <c r="A166" s="35"/>
      <c r="B166" s="35"/>
      <c r="C166" s="35"/>
      <c r="D166" s="36"/>
      <c r="E166" s="36"/>
      <c r="F166" s="36"/>
    </row>
    <row r="167" spans="1:6" x14ac:dyDescent="0.25">
      <c r="A167" s="153" t="s">
        <v>16</v>
      </c>
      <c r="B167" s="154"/>
      <c r="C167" s="160" t="s">
        <v>67</v>
      </c>
      <c r="D167" s="171" t="s">
        <v>17</v>
      </c>
      <c r="E167" s="167" t="s">
        <v>18</v>
      </c>
      <c r="F167" s="167"/>
    </row>
    <row r="168" spans="1:6" x14ac:dyDescent="0.25">
      <c r="A168" s="155"/>
      <c r="B168" s="156"/>
      <c r="C168" s="161"/>
      <c r="D168" s="171"/>
      <c r="E168" s="44" t="s">
        <v>19</v>
      </c>
      <c r="F168" s="44" t="s">
        <v>17</v>
      </c>
    </row>
    <row r="169" spans="1:6" x14ac:dyDescent="0.25">
      <c r="A169" s="141" t="s">
        <v>59</v>
      </c>
      <c r="B169" s="142"/>
      <c r="C169" s="71"/>
      <c r="D169" s="45"/>
      <c r="E169" s="45"/>
      <c r="F169" s="46"/>
    </row>
    <row r="170" spans="1:6" x14ac:dyDescent="0.25">
      <c r="A170" s="143"/>
      <c r="B170" s="144"/>
      <c r="C170" s="72"/>
      <c r="D170" s="47"/>
      <c r="E170" s="47"/>
      <c r="F170" s="48"/>
    </row>
    <row r="171" spans="1:6" ht="15" customHeight="1" x14ac:dyDescent="0.25">
      <c r="A171" s="178" t="s">
        <v>7</v>
      </c>
      <c r="B171" s="181" t="s">
        <v>50</v>
      </c>
      <c r="C171" s="133" t="s">
        <v>115</v>
      </c>
      <c r="D171" s="209">
        <f>SUM(F171)</f>
        <v>30000</v>
      </c>
      <c r="E171" s="164" t="s">
        <v>9</v>
      </c>
      <c r="F171" s="127">
        <v>30000</v>
      </c>
    </row>
    <row r="172" spans="1:6" x14ac:dyDescent="0.25">
      <c r="A172" s="179"/>
      <c r="B172" s="182"/>
      <c r="C172" s="134"/>
      <c r="D172" s="209"/>
      <c r="E172" s="165"/>
      <c r="F172" s="139"/>
    </row>
    <row r="173" spans="1:6" ht="36" customHeight="1" x14ac:dyDescent="0.25">
      <c r="A173" s="180"/>
      <c r="B173" s="183"/>
      <c r="C173" s="184"/>
      <c r="D173" s="209"/>
      <c r="E173" s="166"/>
      <c r="F173" s="128"/>
    </row>
    <row r="174" spans="1:6" ht="15.75" x14ac:dyDescent="0.25">
      <c r="A174" s="149" t="s">
        <v>32</v>
      </c>
      <c r="B174" s="150"/>
      <c r="C174" s="76"/>
      <c r="D174" s="157">
        <f>SUM(D171)</f>
        <v>30000</v>
      </c>
      <c r="E174" s="158"/>
      <c r="F174" s="159"/>
    </row>
    <row r="175" spans="1:6" ht="15" customHeight="1" x14ac:dyDescent="0.25">
      <c r="A175" s="35"/>
      <c r="B175" s="35"/>
      <c r="C175" s="35"/>
      <c r="D175" s="36"/>
      <c r="E175" s="36"/>
      <c r="F175" s="36"/>
    </row>
    <row r="176" spans="1:6" ht="15" customHeight="1" x14ac:dyDescent="0.25">
      <c r="A176" s="35"/>
      <c r="B176" s="35"/>
      <c r="C176" s="35"/>
      <c r="D176" s="36"/>
      <c r="E176" s="36"/>
      <c r="F176" s="36"/>
    </row>
    <row r="177" spans="1:6" ht="15" customHeight="1" x14ac:dyDescent="0.25">
      <c r="A177" s="35"/>
      <c r="B177" s="35"/>
      <c r="C177" s="35"/>
      <c r="D177" s="36"/>
      <c r="E177" s="36"/>
      <c r="F177" s="36"/>
    </row>
    <row r="178" spans="1:6" ht="15" customHeight="1" x14ac:dyDescent="0.25">
      <c r="A178" s="153" t="s">
        <v>16</v>
      </c>
      <c r="B178" s="154"/>
      <c r="C178" s="160" t="s">
        <v>67</v>
      </c>
      <c r="D178" s="171" t="s">
        <v>17</v>
      </c>
      <c r="E178" s="167" t="s">
        <v>18</v>
      </c>
      <c r="F178" s="167"/>
    </row>
    <row r="179" spans="1:6" ht="15" customHeight="1" x14ac:dyDescent="0.25">
      <c r="A179" s="155"/>
      <c r="B179" s="156"/>
      <c r="C179" s="161"/>
      <c r="D179" s="171"/>
      <c r="E179" s="44" t="s">
        <v>19</v>
      </c>
      <c r="F179" s="44" t="s">
        <v>17</v>
      </c>
    </row>
    <row r="180" spans="1:6" ht="15" customHeight="1" x14ac:dyDescent="0.25">
      <c r="A180" s="141" t="s">
        <v>102</v>
      </c>
      <c r="B180" s="142"/>
      <c r="C180" s="71"/>
      <c r="D180" s="45"/>
      <c r="E180" s="45"/>
      <c r="F180" s="46"/>
    </row>
    <row r="181" spans="1:6" ht="15" customHeight="1" x14ac:dyDescent="0.25">
      <c r="A181" s="143"/>
      <c r="B181" s="144"/>
      <c r="C181" s="72"/>
      <c r="D181" s="47"/>
      <c r="E181" s="47"/>
      <c r="F181" s="48"/>
    </row>
    <row r="182" spans="1:6" ht="15" customHeight="1" x14ac:dyDescent="0.25">
      <c r="A182" s="247" t="s">
        <v>7</v>
      </c>
      <c r="B182" s="181" t="s">
        <v>77</v>
      </c>
      <c r="C182" s="133" t="s">
        <v>79</v>
      </c>
      <c r="D182" s="249">
        <f>SUM(F182)</f>
        <v>1000</v>
      </c>
      <c r="E182" s="251" t="s">
        <v>9</v>
      </c>
      <c r="F182" s="252">
        <v>1000</v>
      </c>
    </row>
    <row r="183" spans="1:6" ht="15" customHeight="1" x14ac:dyDescent="0.25">
      <c r="A183" s="248"/>
      <c r="B183" s="182"/>
      <c r="C183" s="134"/>
      <c r="D183" s="250"/>
      <c r="E183" s="251"/>
      <c r="F183" s="252"/>
    </row>
    <row r="184" spans="1:6" ht="15" customHeight="1" x14ac:dyDescent="0.25">
      <c r="A184" s="248"/>
      <c r="B184" s="182"/>
      <c r="C184" s="184"/>
      <c r="D184" s="250"/>
      <c r="E184" s="251"/>
      <c r="F184" s="252"/>
    </row>
    <row r="185" spans="1:6" ht="15" customHeight="1" x14ac:dyDescent="0.25">
      <c r="A185" s="149" t="s">
        <v>32</v>
      </c>
      <c r="B185" s="150"/>
      <c r="C185" s="157">
        <f>SUM(D182:D184)</f>
        <v>1000</v>
      </c>
      <c r="D185" s="158"/>
      <c r="E185" s="158"/>
      <c r="F185" s="159"/>
    </row>
    <row r="186" spans="1:6" ht="15.75" x14ac:dyDescent="0.25">
      <c r="A186" s="35"/>
      <c r="B186" s="35"/>
      <c r="C186" s="35"/>
      <c r="D186" s="36"/>
      <c r="E186" s="36"/>
      <c r="F186" s="36"/>
    </row>
    <row r="187" spans="1:6" ht="15" customHeight="1" x14ac:dyDescent="0.25">
      <c r="A187" s="208" t="s">
        <v>46</v>
      </c>
      <c r="B187" s="208"/>
      <c r="C187" s="67"/>
      <c r="D187" s="199">
        <f>SUM(D64,C80,C97,C115,D127,D141,D151,D163,D174,C185)</f>
        <v>1342635</v>
      </c>
      <c r="E187" s="199"/>
      <c r="F187" s="66" t="s">
        <v>113</v>
      </c>
    </row>
    <row r="188" spans="1:6" ht="15" customHeight="1" x14ac:dyDescent="0.25">
      <c r="A188" s="16"/>
      <c r="B188" s="16"/>
      <c r="C188" s="16"/>
      <c r="D188" s="14"/>
      <c r="E188" s="17"/>
      <c r="F188" s="17"/>
    </row>
    <row r="189" spans="1:6" ht="15" customHeight="1" x14ac:dyDescent="0.25">
      <c r="A189" s="16"/>
      <c r="B189" s="16"/>
      <c r="C189" s="16"/>
      <c r="D189" s="14"/>
      <c r="E189" s="17"/>
      <c r="F189" s="17"/>
    </row>
    <row r="190" spans="1:6" x14ac:dyDescent="0.25">
      <c r="A190" s="7"/>
      <c r="B190" s="7"/>
      <c r="C190" s="7"/>
      <c r="D190" s="28"/>
      <c r="E190" s="7"/>
      <c r="F190" s="7"/>
    </row>
    <row r="191" spans="1:6" x14ac:dyDescent="0.25">
      <c r="A191" s="185" t="s">
        <v>13</v>
      </c>
      <c r="B191" s="185"/>
      <c r="C191" s="185"/>
      <c r="D191" s="185"/>
      <c r="E191" s="185"/>
      <c r="F191" s="185"/>
    </row>
    <row r="192" spans="1:6" x14ac:dyDescent="0.25">
      <c r="A192" s="7"/>
      <c r="B192" s="7"/>
      <c r="C192" s="7"/>
      <c r="D192" s="7"/>
      <c r="E192" s="7"/>
      <c r="F192" s="7"/>
    </row>
    <row r="193" spans="1:6" x14ac:dyDescent="0.25">
      <c r="A193" s="7" t="s">
        <v>132</v>
      </c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7"/>
      <c r="B195" s="7"/>
      <c r="C195" s="7"/>
      <c r="D195" s="185" t="s">
        <v>120</v>
      </c>
      <c r="E195" s="185"/>
      <c r="F195" s="185"/>
    </row>
    <row r="196" spans="1:6" x14ac:dyDescent="0.25">
      <c r="A196" s="7"/>
      <c r="B196" s="7"/>
      <c r="C196" s="7"/>
      <c r="D196" s="185" t="s">
        <v>121</v>
      </c>
      <c r="E196" s="185"/>
      <c r="F196" s="185"/>
    </row>
  </sheetData>
  <mergeCells count="178">
    <mergeCell ref="A71:A73"/>
    <mergeCell ref="D141:F141"/>
    <mergeCell ref="A141:B141"/>
    <mergeCell ref="D139:D140"/>
    <mergeCell ref="E139:E140"/>
    <mergeCell ref="F139:F140"/>
    <mergeCell ref="C58:C59"/>
    <mergeCell ref="C95:C96"/>
    <mergeCell ref="E178:F178"/>
    <mergeCell ref="E159:E162"/>
    <mergeCell ref="D159:D162"/>
    <mergeCell ref="B159:B162"/>
    <mergeCell ref="A159:A162"/>
    <mergeCell ref="A185:B185"/>
    <mergeCell ref="C105:C107"/>
    <mergeCell ref="C88:C89"/>
    <mergeCell ref="A178:B179"/>
    <mergeCell ref="D178:D179"/>
    <mergeCell ref="D130:D131"/>
    <mergeCell ref="A130:B131"/>
    <mergeCell ref="D127:F127"/>
    <mergeCell ref="A139:A140"/>
    <mergeCell ref="A180:B181"/>
    <mergeCell ref="A182:A184"/>
    <mergeCell ref="B182:B184"/>
    <mergeCell ref="D182:D184"/>
    <mergeCell ref="E182:E184"/>
    <mergeCell ref="F182:F184"/>
    <mergeCell ref="A6:F6"/>
    <mergeCell ref="A7:F7"/>
    <mergeCell ref="A8:F8"/>
    <mergeCell ref="A44:A47"/>
    <mergeCell ref="D44:D47"/>
    <mergeCell ref="C41:C42"/>
    <mergeCell ref="E41:F41"/>
    <mergeCell ref="D41:D42"/>
    <mergeCell ref="A41:B42"/>
    <mergeCell ref="A43:B43"/>
    <mergeCell ref="A10:F10"/>
    <mergeCell ref="A11:F11"/>
    <mergeCell ref="A13:F13"/>
    <mergeCell ref="A16:F16"/>
    <mergeCell ref="A21:F21"/>
    <mergeCell ref="A18:F18"/>
    <mergeCell ref="A37:F37"/>
    <mergeCell ref="C44:C47"/>
    <mergeCell ref="B44:B47"/>
    <mergeCell ref="C115:F115"/>
    <mergeCell ref="A105:A107"/>
    <mergeCell ref="B105:B107"/>
    <mergeCell ref="B71:B73"/>
    <mergeCell ref="D71:D73"/>
    <mergeCell ref="E71:E73"/>
    <mergeCell ref="F71:F73"/>
    <mergeCell ref="A58:A59"/>
    <mergeCell ref="A70:B70"/>
    <mergeCell ref="A64:B64"/>
    <mergeCell ref="E46:E47"/>
    <mergeCell ref="F46:F47"/>
    <mergeCell ref="C97:F97"/>
    <mergeCell ref="C68:C69"/>
    <mergeCell ref="C71:C73"/>
    <mergeCell ref="C84:C85"/>
    <mergeCell ref="C80:F80"/>
    <mergeCell ref="C56:C57"/>
    <mergeCell ref="D56:D57"/>
    <mergeCell ref="D58:D59"/>
    <mergeCell ref="A84:B85"/>
    <mergeCell ref="D84:D85"/>
    <mergeCell ref="A56:A57"/>
    <mergeCell ref="H57:H58"/>
    <mergeCell ref="A187:B187"/>
    <mergeCell ref="A174:B174"/>
    <mergeCell ref="D174:F174"/>
    <mergeCell ref="E171:E173"/>
    <mergeCell ref="F171:F173"/>
    <mergeCell ref="A167:B168"/>
    <mergeCell ref="D167:D168"/>
    <mergeCell ref="E167:F167"/>
    <mergeCell ref="A169:B170"/>
    <mergeCell ref="A171:A173"/>
    <mergeCell ref="B171:B173"/>
    <mergeCell ref="D171:D173"/>
    <mergeCell ref="A163:B163"/>
    <mergeCell ref="D163:F163"/>
    <mergeCell ref="B56:B57"/>
    <mergeCell ref="B58:B59"/>
    <mergeCell ref="A101:B102"/>
    <mergeCell ref="D101:D102"/>
    <mergeCell ref="E101:F101"/>
    <mergeCell ref="A103:B104"/>
    <mergeCell ref="D95:D96"/>
    <mergeCell ref="B88:B89"/>
    <mergeCell ref="D88:D89"/>
    <mergeCell ref="D196:F196"/>
    <mergeCell ref="E144:F144"/>
    <mergeCell ref="A151:B151"/>
    <mergeCell ref="A144:B145"/>
    <mergeCell ref="D144:D145"/>
    <mergeCell ref="D195:F195"/>
    <mergeCell ref="A191:F191"/>
    <mergeCell ref="A146:B146"/>
    <mergeCell ref="A155:B156"/>
    <mergeCell ref="D155:D156"/>
    <mergeCell ref="E155:F155"/>
    <mergeCell ref="A157:B158"/>
    <mergeCell ref="D147:D148"/>
    <mergeCell ref="D151:F151"/>
    <mergeCell ref="C178:C179"/>
    <mergeCell ref="D187:E187"/>
    <mergeCell ref="C182:C184"/>
    <mergeCell ref="C159:C162"/>
    <mergeCell ref="C147:C148"/>
    <mergeCell ref="C171:C173"/>
    <mergeCell ref="D149:D150"/>
    <mergeCell ref="B147:B148"/>
    <mergeCell ref="A147:A148"/>
    <mergeCell ref="F159:F162"/>
    <mergeCell ref="A149:A150"/>
    <mergeCell ref="B149:B150"/>
    <mergeCell ref="C149:C150"/>
    <mergeCell ref="A124:A126"/>
    <mergeCell ref="B124:B126"/>
    <mergeCell ref="C124:C126"/>
    <mergeCell ref="B139:B140"/>
    <mergeCell ref="C139:C140"/>
    <mergeCell ref="A137:A138"/>
    <mergeCell ref="B137:B138"/>
    <mergeCell ref="C137:C138"/>
    <mergeCell ref="A127:B127"/>
    <mergeCell ref="C185:F185"/>
    <mergeCell ref="E48:E49"/>
    <mergeCell ref="F48:F49"/>
    <mergeCell ref="C119:C120"/>
    <mergeCell ref="C130:C131"/>
    <mergeCell ref="C144:C145"/>
    <mergeCell ref="E105:E107"/>
    <mergeCell ref="F105:F107"/>
    <mergeCell ref="E119:F119"/>
    <mergeCell ref="D105:D107"/>
    <mergeCell ref="D124:D126"/>
    <mergeCell ref="C101:C102"/>
    <mergeCell ref="E84:F84"/>
    <mergeCell ref="E124:E126"/>
    <mergeCell ref="F124:F126"/>
    <mergeCell ref="C155:C156"/>
    <mergeCell ref="C167:C168"/>
    <mergeCell ref="D64:F64"/>
    <mergeCell ref="D68:D69"/>
    <mergeCell ref="E68:F68"/>
    <mergeCell ref="D119:D120"/>
    <mergeCell ref="E109:E114"/>
    <mergeCell ref="D137:D138"/>
    <mergeCell ref="E137:E138"/>
    <mergeCell ref="F137:F138"/>
    <mergeCell ref="A48:A52"/>
    <mergeCell ref="B48:B52"/>
    <mergeCell ref="C48:C52"/>
    <mergeCell ref="D48:D52"/>
    <mergeCell ref="E50:E52"/>
    <mergeCell ref="F50:F52"/>
    <mergeCell ref="F88:F91"/>
    <mergeCell ref="E88:E91"/>
    <mergeCell ref="E92:E94"/>
    <mergeCell ref="F92:F94"/>
    <mergeCell ref="A132:B133"/>
    <mergeCell ref="A95:A96"/>
    <mergeCell ref="A88:A89"/>
    <mergeCell ref="A80:B80"/>
    <mergeCell ref="A86:B87"/>
    <mergeCell ref="A97:B97"/>
    <mergeCell ref="A121:B122"/>
    <mergeCell ref="B95:B96"/>
    <mergeCell ref="A119:B120"/>
    <mergeCell ref="F109:F114"/>
    <mergeCell ref="A115:B115"/>
    <mergeCell ref="E130:F130"/>
    <mergeCell ref="A68:B69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6" max="4" man="1"/>
    <brk id="64" max="5" man="1"/>
    <brk id="98" max="5" man="1"/>
    <brk id="141" max="5" man="1"/>
    <brk id="17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Ivan Dugan</cp:lastModifiedBy>
  <cp:lastPrinted>2026-06-08T09:20:53Z</cp:lastPrinted>
  <dcterms:created xsi:type="dcterms:W3CDTF">2014-12-11T12:04:21Z</dcterms:created>
  <dcterms:modified xsi:type="dcterms:W3CDTF">2026-07-15T04:49:46Z</dcterms:modified>
</cp:coreProperties>
</file>